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uk\userhome\duseks\My Documents\ZŘ ZŠ Dr. Peška - výměna páteřních rozvodů\podklady\Výkaz výměr\"/>
    </mc:Choice>
  </mc:AlternateContent>
  <bookViews>
    <workbookView xWindow="0" yWindow="0" windowWidth="28800" windowHeight="12330"/>
  </bookViews>
  <sheets>
    <sheet name="Rekapitulace stavby" sheetId="1" r:id="rId1"/>
    <sheet name="01 - Hlavní chodby" sheetId="2" r:id="rId2"/>
    <sheet name="09 - VRN" sheetId="4" r:id="rId3"/>
    <sheet name="Seznam figur" sheetId="5" r:id="rId4"/>
    <sheet name="Pokyny pro vyplnění" sheetId="6" r:id="rId5"/>
  </sheets>
  <definedNames>
    <definedName name="_xlnm._FilterDatabase" localSheetId="1" hidden="1">'01 - Hlavní chodby'!$C$96:$K$861</definedName>
    <definedName name="_xlnm._FilterDatabase" localSheetId="2" hidden="1">'09 - VRN'!$C$83:$K$123</definedName>
    <definedName name="_xlnm.Print_Titles" localSheetId="1">'01 - Hlavní chodby'!$96:$96</definedName>
    <definedName name="_xlnm.Print_Titles" localSheetId="2">'09 - VRN'!$83:$83</definedName>
    <definedName name="_xlnm.Print_Titles" localSheetId="0">'Rekapitulace stavby'!$52:$52</definedName>
    <definedName name="_xlnm.Print_Titles" localSheetId="3">'Seznam figur'!$9:$9</definedName>
    <definedName name="_xlnm.Print_Area" localSheetId="1">'01 - Hlavní chodby'!$C$4:$J$39,'01 - Hlavní chodby'!$C$45:$J$78,'01 - Hlavní chodby'!$C$84:$K$861</definedName>
    <definedName name="_xlnm.Print_Area" localSheetId="2">'09 - VRN'!$C$4:$J$39,'09 - VRN'!$C$45:$J$65,'09 - VRN'!$C$71:$K$123</definedName>
    <definedName name="_xlnm.Print_Area" localSheetId="4">'Pokyny pro vyplnění'!$B$2:$K$71,'Pokyny pro vyplnění'!$B$74:$K$118,'Pokyny pro vyplnění'!$B$121:$K$161,'Pokyny pro vyplnění'!$B$164:$K$218</definedName>
    <definedName name="_xlnm.Print_Area" localSheetId="0">'Rekapitulace stavby'!$D$4:$AO$36,'Rekapitulace stavby'!$C$42:$AQ$57</definedName>
    <definedName name="_xlnm.Print_Area" localSheetId="3">'Seznam figur'!$C$4:$G$61</definedName>
  </definedNames>
  <calcPr calcId="162913"/>
</workbook>
</file>

<file path=xl/calcChain.xml><?xml version="1.0" encoding="utf-8"?>
<calcChain xmlns="http://schemas.openxmlformats.org/spreadsheetml/2006/main">
  <c r="D7" i="5" l="1"/>
  <c r="P104" i="4"/>
  <c r="J37" i="4"/>
  <c r="J36" i="4"/>
  <c r="AY56" i="1" s="1"/>
  <c r="J35" i="4"/>
  <c r="AX56" i="1"/>
  <c r="BI121" i="4"/>
  <c r="BH121" i="4"/>
  <c r="BG121" i="4"/>
  <c r="BF121" i="4"/>
  <c r="T121" i="4"/>
  <c r="R121" i="4"/>
  <c r="P121" i="4"/>
  <c r="BI116" i="4"/>
  <c r="BH116" i="4"/>
  <c r="BG116" i="4"/>
  <c r="BF116" i="4"/>
  <c r="T116" i="4"/>
  <c r="R116" i="4"/>
  <c r="P116" i="4"/>
  <c r="BI105" i="4"/>
  <c r="BH105" i="4"/>
  <c r="BG105" i="4"/>
  <c r="BF105" i="4"/>
  <c r="T105" i="4"/>
  <c r="T104" i="4" s="1"/>
  <c r="R105" i="4"/>
  <c r="R104" i="4" s="1"/>
  <c r="P105" i="4"/>
  <c r="BI93" i="4"/>
  <c r="BH93" i="4"/>
  <c r="BG93" i="4"/>
  <c r="BF93" i="4"/>
  <c r="T93" i="4"/>
  <c r="T92" i="4"/>
  <c r="R93" i="4"/>
  <c r="R92" i="4" s="1"/>
  <c r="P93" i="4"/>
  <c r="BI90" i="4"/>
  <c r="BH90" i="4"/>
  <c r="BG90" i="4"/>
  <c r="BF90" i="4"/>
  <c r="T90" i="4"/>
  <c r="R90" i="4"/>
  <c r="P90" i="4"/>
  <c r="BI87" i="4"/>
  <c r="BH87" i="4"/>
  <c r="BG87" i="4"/>
  <c r="BF87" i="4"/>
  <c r="T87" i="4"/>
  <c r="R87" i="4"/>
  <c r="P87" i="4"/>
  <c r="J81" i="4"/>
  <c r="J80" i="4"/>
  <c r="F78" i="4"/>
  <c r="E76" i="4"/>
  <c r="J55" i="4"/>
  <c r="J54" i="4"/>
  <c r="F52" i="4"/>
  <c r="E50" i="4"/>
  <c r="J18" i="4"/>
  <c r="E18" i="4"/>
  <c r="F81" i="4" s="1"/>
  <c r="J17" i="4"/>
  <c r="J15" i="4"/>
  <c r="E15" i="4"/>
  <c r="F80" i="4" s="1"/>
  <c r="J14" i="4"/>
  <c r="J12" i="4"/>
  <c r="J78" i="4" s="1"/>
  <c r="E7" i="4"/>
  <c r="E74" i="4"/>
  <c r="J37" i="2"/>
  <c r="J36" i="2"/>
  <c r="AY55" i="1"/>
  <c r="J35" i="2"/>
  <c r="AX55" i="1"/>
  <c r="BI854" i="2"/>
  <c r="BH854" i="2"/>
  <c r="BG854" i="2"/>
  <c r="BF854" i="2"/>
  <c r="T854" i="2"/>
  <c r="R854" i="2"/>
  <c r="P854" i="2"/>
  <c r="BI840" i="2"/>
  <c r="BH840" i="2"/>
  <c r="BG840" i="2"/>
  <c r="BF840" i="2"/>
  <c r="T840" i="2"/>
  <c r="R840" i="2"/>
  <c r="P840" i="2"/>
  <c r="BI832" i="2"/>
  <c r="BH832" i="2"/>
  <c r="BG832" i="2"/>
  <c r="BF832" i="2"/>
  <c r="T832" i="2"/>
  <c r="R832" i="2"/>
  <c r="P832" i="2"/>
  <c r="BI830" i="2"/>
  <c r="BH830" i="2"/>
  <c r="BG830" i="2"/>
  <c r="BF830" i="2"/>
  <c r="T830" i="2"/>
  <c r="R830" i="2"/>
  <c r="P830" i="2"/>
  <c r="BI826" i="2"/>
  <c r="BH826" i="2"/>
  <c r="BG826" i="2"/>
  <c r="BF826" i="2"/>
  <c r="T826" i="2"/>
  <c r="R826" i="2"/>
  <c r="P826" i="2"/>
  <c r="BI824" i="2"/>
  <c r="BH824" i="2"/>
  <c r="BG824" i="2"/>
  <c r="BF824" i="2"/>
  <c r="T824" i="2"/>
  <c r="R824" i="2"/>
  <c r="P824" i="2"/>
  <c r="BI820" i="2"/>
  <c r="BH820" i="2"/>
  <c r="BG820" i="2"/>
  <c r="BF820" i="2"/>
  <c r="T820" i="2"/>
  <c r="R820" i="2"/>
  <c r="P820" i="2"/>
  <c r="BI812" i="2"/>
  <c r="BH812" i="2"/>
  <c r="BG812" i="2"/>
  <c r="BF812" i="2"/>
  <c r="T812" i="2"/>
  <c r="R812" i="2"/>
  <c r="P812" i="2"/>
  <c r="BI810" i="2"/>
  <c r="BH810" i="2"/>
  <c r="BG810" i="2"/>
  <c r="BF810" i="2"/>
  <c r="T810" i="2"/>
  <c r="R810" i="2"/>
  <c r="P810" i="2"/>
  <c r="BI808" i="2"/>
  <c r="BH808" i="2"/>
  <c r="BG808" i="2"/>
  <c r="BF808" i="2"/>
  <c r="T808" i="2"/>
  <c r="R808" i="2"/>
  <c r="P808" i="2"/>
  <c r="BI805" i="2"/>
  <c r="BH805" i="2"/>
  <c r="BG805" i="2"/>
  <c r="BF805" i="2"/>
  <c r="T805" i="2"/>
  <c r="R805" i="2"/>
  <c r="P805" i="2"/>
  <c r="BI803" i="2"/>
  <c r="BH803" i="2"/>
  <c r="BG803" i="2"/>
  <c r="BF803" i="2"/>
  <c r="T803" i="2"/>
  <c r="R803" i="2"/>
  <c r="P803" i="2"/>
  <c r="BI801" i="2"/>
  <c r="BH801" i="2"/>
  <c r="BG801" i="2"/>
  <c r="BF801" i="2"/>
  <c r="T801" i="2"/>
  <c r="R801" i="2"/>
  <c r="P801" i="2"/>
  <c r="BI795" i="2"/>
  <c r="BH795" i="2"/>
  <c r="BG795" i="2"/>
  <c r="BF795" i="2"/>
  <c r="T795" i="2"/>
  <c r="R795" i="2"/>
  <c r="P795" i="2"/>
  <c r="BI790" i="2"/>
  <c r="BH790" i="2"/>
  <c r="BG790" i="2"/>
  <c r="BF790" i="2"/>
  <c r="T790" i="2"/>
  <c r="R790" i="2"/>
  <c r="P790" i="2"/>
  <c r="BI786" i="2"/>
  <c r="BH786" i="2"/>
  <c r="BG786" i="2"/>
  <c r="BF786" i="2"/>
  <c r="T786" i="2"/>
  <c r="R786" i="2"/>
  <c r="P786" i="2"/>
  <c r="BI783" i="2"/>
  <c r="BH783" i="2"/>
  <c r="BG783" i="2"/>
  <c r="BF783" i="2"/>
  <c r="T783" i="2"/>
  <c r="R783" i="2"/>
  <c r="P783" i="2"/>
  <c r="BI768" i="2"/>
  <c r="BH768" i="2"/>
  <c r="BG768" i="2"/>
  <c r="BF768" i="2"/>
  <c r="T768" i="2"/>
  <c r="R768" i="2"/>
  <c r="P768" i="2"/>
  <c r="BI764" i="2"/>
  <c r="BH764" i="2"/>
  <c r="BG764" i="2"/>
  <c r="BF764" i="2"/>
  <c r="T764" i="2"/>
  <c r="R764" i="2"/>
  <c r="P764" i="2"/>
  <c r="BI760" i="2"/>
  <c r="BH760" i="2"/>
  <c r="BG760" i="2"/>
  <c r="BF760" i="2"/>
  <c r="T760" i="2"/>
  <c r="R760" i="2"/>
  <c r="P760" i="2"/>
  <c r="BI755" i="2"/>
  <c r="BH755" i="2"/>
  <c r="BG755" i="2"/>
  <c r="BF755" i="2"/>
  <c r="T755" i="2"/>
  <c r="R755" i="2"/>
  <c r="P755" i="2"/>
  <c r="BI752" i="2"/>
  <c r="BH752" i="2"/>
  <c r="BG752" i="2"/>
  <c r="BF752" i="2"/>
  <c r="T752" i="2"/>
  <c r="R752" i="2"/>
  <c r="P752" i="2"/>
  <c r="BI748" i="2"/>
  <c r="BH748" i="2"/>
  <c r="BG748" i="2"/>
  <c r="BF748" i="2"/>
  <c r="T748" i="2"/>
  <c r="R748" i="2"/>
  <c r="P748" i="2"/>
  <c r="BI745" i="2"/>
  <c r="BH745" i="2"/>
  <c r="BG745" i="2"/>
  <c r="BF745" i="2"/>
  <c r="T745" i="2"/>
  <c r="R745" i="2"/>
  <c r="P745" i="2"/>
  <c r="BI738" i="2"/>
  <c r="BH738" i="2"/>
  <c r="BG738" i="2"/>
  <c r="BF738" i="2"/>
  <c r="T738" i="2"/>
  <c r="R738" i="2"/>
  <c r="P738" i="2"/>
  <c r="BI723" i="2"/>
  <c r="BH723" i="2"/>
  <c r="BG723" i="2"/>
  <c r="BF723" i="2"/>
  <c r="T723" i="2"/>
  <c r="R723" i="2"/>
  <c r="P723" i="2"/>
  <c r="BI715" i="2"/>
  <c r="BH715" i="2"/>
  <c r="BG715" i="2"/>
  <c r="BF715" i="2"/>
  <c r="T715" i="2"/>
  <c r="R715" i="2"/>
  <c r="P715" i="2"/>
  <c r="BI710" i="2"/>
  <c r="BH710" i="2"/>
  <c r="BG710" i="2"/>
  <c r="BF710" i="2"/>
  <c r="T710" i="2"/>
  <c r="R710" i="2"/>
  <c r="P710" i="2"/>
  <c r="BI701" i="2"/>
  <c r="BH701" i="2"/>
  <c r="BG701" i="2"/>
  <c r="BF701" i="2"/>
  <c r="T701" i="2"/>
  <c r="R701" i="2"/>
  <c r="P701" i="2"/>
  <c r="BI695" i="2"/>
  <c r="BH695" i="2"/>
  <c r="BG695" i="2"/>
  <c r="BF695" i="2"/>
  <c r="T695" i="2"/>
  <c r="R695" i="2"/>
  <c r="P695" i="2"/>
  <c r="BI692" i="2"/>
  <c r="BH692" i="2"/>
  <c r="BG692" i="2"/>
  <c r="BF692" i="2"/>
  <c r="T692" i="2"/>
  <c r="R692" i="2"/>
  <c r="P692" i="2"/>
  <c r="BI690" i="2"/>
  <c r="BH690" i="2"/>
  <c r="BG690" i="2"/>
  <c r="BF690" i="2"/>
  <c r="T690" i="2"/>
  <c r="R690" i="2"/>
  <c r="P690" i="2"/>
  <c r="BI685" i="2"/>
  <c r="BH685" i="2"/>
  <c r="BG685" i="2"/>
  <c r="BF685" i="2"/>
  <c r="T685" i="2"/>
  <c r="R685" i="2"/>
  <c r="P685" i="2"/>
  <c r="BI681" i="2"/>
  <c r="BH681" i="2"/>
  <c r="BG681" i="2"/>
  <c r="BF681" i="2"/>
  <c r="T681" i="2"/>
  <c r="R681" i="2"/>
  <c r="P681" i="2"/>
  <c r="BI680" i="2"/>
  <c r="BH680" i="2"/>
  <c r="BG680" i="2"/>
  <c r="BF680" i="2"/>
  <c r="T680" i="2"/>
  <c r="R680" i="2"/>
  <c r="P680" i="2"/>
  <c r="BI678" i="2"/>
  <c r="BH678" i="2"/>
  <c r="BG678" i="2"/>
  <c r="BF678" i="2"/>
  <c r="T678" i="2"/>
  <c r="R678" i="2"/>
  <c r="P678" i="2"/>
  <c r="BI675" i="2"/>
  <c r="BH675" i="2"/>
  <c r="BG675" i="2"/>
  <c r="BF675" i="2"/>
  <c r="T675" i="2"/>
  <c r="R675" i="2"/>
  <c r="P675" i="2"/>
  <c r="BI669" i="2"/>
  <c r="BH669" i="2"/>
  <c r="BG669" i="2"/>
  <c r="BF669" i="2"/>
  <c r="T669" i="2"/>
  <c r="R669" i="2"/>
  <c r="P669" i="2"/>
  <c r="BI657" i="2"/>
  <c r="BH657" i="2"/>
  <c r="BG657" i="2"/>
  <c r="BF657" i="2"/>
  <c r="T657" i="2"/>
  <c r="R657" i="2"/>
  <c r="P657" i="2"/>
  <c r="BI644" i="2"/>
  <c r="BH644" i="2"/>
  <c r="BG644" i="2"/>
  <c r="BF644" i="2"/>
  <c r="T644" i="2"/>
  <c r="R644" i="2"/>
  <c r="P644" i="2"/>
  <c r="BI641" i="2"/>
  <c r="BH641" i="2"/>
  <c r="BG641" i="2"/>
  <c r="BF641" i="2"/>
  <c r="T641" i="2"/>
  <c r="R641" i="2"/>
  <c r="P641" i="2"/>
  <c r="BI638" i="2"/>
  <c r="BH638" i="2"/>
  <c r="BG638" i="2"/>
  <c r="BF638" i="2"/>
  <c r="T638" i="2"/>
  <c r="R638" i="2"/>
  <c r="P638" i="2"/>
  <c r="BI636" i="2"/>
  <c r="BH636" i="2"/>
  <c r="BG636" i="2"/>
  <c r="BF636" i="2"/>
  <c r="T636" i="2"/>
  <c r="R636" i="2"/>
  <c r="P636" i="2"/>
  <c r="BI630" i="2"/>
  <c r="BH630" i="2"/>
  <c r="BG630" i="2"/>
  <c r="BF630" i="2"/>
  <c r="T630" i="2"/>
  <c r="R630" i="2"/>
  <c r="P630" i="2"/>
  <c r="BI612" i="2"/>
  <c r="BH612" i="2"/>
  <c r="BG612" i="2"/>
  <c r="BF612" i="2"/>
  <c r="T612" i="2"/>
  <c r="R612" i="2"/>
  <c r="P612" i="2"/>
  <c r="BI610" i="2"/>
  <c r="BH610" i="2"/>
  <c r="BG610" i="2"/>
  <c r="BF610" i="2"/>
  <c r="T610" i="2"/>
  <c r="R610" i="2"/>
  <c r="P610" i="2"/>
  <c r="BI609" i="2"/>
  <c r="BH609" i="2"/>
  <c r="BG609" i="2"/>
  <c r="BF609" i="2"/>
  <c r="T609" i="2"/>
  <c r="R609" i="2"/>
  <c r="P609" i="2"/>
  <c r="BI606" i="2"/>
  <c r="BH606" i="2"/>
  <c r="BG606" i="2"/>
  <c r="BF606" i="2"/>
  <c r="T606" i="2"/>
  <c r="R606" i="2"/>
  <c r="P606" i="2"/>
  <c r="BI601" i="2"/>
  <c r="BH601" i="2"/>
  <c r="BG601" i="2"/>
  <c r="BF601" i="2"/>
  <c r="T601" i="2"/>
  <c r="R601" i="2"/>
  <c r="P601" i="2"/>
  <c r="BI599" i="2"/>
  <c r="BH599" i="2"/>
  <c r="BG599" i="2"/>
  <c r="BF599" i="2"/>
  <c r="T599" i="2"/>
  <c r="T598" i="2" s="1"/>
  <c r="R599" i="2"/>
  <c r="R598" i="2" s="1"/>
  <c r="P599" i="2"/>
  <c r="P598" i="2" s="1"/>
  <c r="BI596" i="2"/>
  <c r="BH596" i="2"/>
  <c r="BG596" i="2"/>
  <c r="BF596" i="2"/>
  <c r="T596" i="2"/>
  <c r="R596" i="2"/>
  <c r="P596" i="2"/>
  <c r="BI594" i="2"/>
  <c r="BH594" i="2"/>
  <c r="BG594" i="2"/>
  <c r="BF594" i="2"/>
  <c r="T594" i="2"/>
  <c r="R594" i="2"/>
  <c r="P594" i="2"/>
  <c r="BI592" i="2"/>
  <c r="BH592" i="2"/>
  <c r="BG592" i="2"/>
  <c r="BF592" i="2"/>
  <c r="T592" i="2"/>
  <c r="R592" i="2"/>
  <c r="P592" i="2"/>
  <c r="BI577" i="2"/>
  <c r="BH577" i="2"/>
  <c r="BG577" i="2"/>
  <c r="BF577" i="2"/>
  <c r="T577" i="2"/>
  <c r="R577" i="2"/>
  <c r="P577" i="2"/>
  <c r="BI575" i="2"/>
  <c r="BH575" i="2"/>
  <c r="BG575" i="2"/>
  <c r="BF575" i="2"/>
  <c r="T575" i="2"/>
  <c r="R575" i="2"/>
  <c r="P575" i="2"/>
  <c r="BI573" i="2"/>
  <c r="BH573" i="2"/>
  <c r="BG573" i="2"/>
  <c r="BF573" i="2"/>
  <c r="T573" i="2"/>
  <c r="R573" i="2"/>
  <c r="P573" i="2"/>
  <c r="BI558" i="2"/>
  <c r="BH558" i="2"/>
  <c r="BG558" i="2"/>
  <c r="BF558" i="2"/>
  <c r="T558" i="2"/>
  <c r="R558" i="2"/>
  <c r="P558" i="2"/>
  <c r="BI544" i="2"/>
  <c r="BH544" i="2"/>
  <c r="BG544" i="2"/>
  <c r="BF544" i="2"/>
  <c r="T544" i="2"/>
  <c r="R544" i="2"/>
  <c r="P544" i="2"/>
  <c r="BI540" i="2"/>
  <c r="BH540" i="2"/>
  <c r="BG540" i="2"/>
  <c r="BF540" i="2"/>
  <c r="T540" i="2"/>
  <c r="T539" i="2" s="1"/>
  <c r="R540" i="2"/>
  <c r="R539" i="2" s="1"/>
  <c r="P540" i="2"/>
  <c r="P539" i="2" s="1"/>
  <c r="BI536" i="2"/>
  <c r="BH536" i="2"/>
  <c r="BG536" i="2"/>
  <c r="BF536" i="2"/>
  <c r="T536" i="2"/>
  <c r="R536" i="2"/>
  <c r="P536" i="2"/>
  <c r="BI533" i="2"/>
  <c r="BH533" i="2"/>
  <c r="BG533" i="2"/>
  <c r="BF533" i="2"/>
  <c r="T533" i="2"/>
  <c r="R533" i="2"/>
  <c r="P533" i="2"/>
  <c r="BI531" i="2"/>
  <c r="BH531" i="2"/>
  <c r="BG531" i="2"/>
  <c r="BF531" i="2"/>
  <c r="T531" i="2"/>
  <c r="R531" i="2"/>
  <c r="P531" i="2"/>
  <c r="BI529" i="2"/>
  <c r="BH529" i="2"/>
  <c r="BG529" i="2"/>
  <c r="BF529" i="2"/>
  <c r="T529" i="2"/>
  <c r="R529" i="2"/>
  <c r="P529" i="2"/>
  <c r="BI525" i="2"/>
  <c r="BH525" i="2"/>
  <c r="BG525" i="2"/>
  <c r="BF525" i="2"/>
  <c r="T525" i="2"/>
  <c r="R525" i="2"/>
  <c r="P525" i="2"/>
  <c r="BI515" i="2"/>
  <c r="BH515" i="2"/>
  <c r="BG515" i="2"/>
  <c r="BF515" i="2"/>
  <c r="T515" i="2"/>
  <c r="R515" i="2"/>
  <c r="P515" i="2"/>
  <c r="BI501" i="2"/>
  <c r="BH501" i="2"/>
  <c r="BG501" i="2"/>
  <c r="BF501" i="2"/>
  <c r="T501" i="2"/>
  <c r="R501" i="2"/>
  <c r="P501" i="2"/>
  <c r="BI486" i="2"/>
  <c r="BH486" i="2"/>
  <c r="BG486" i="2"/>
  <c r="BF486" i="2"/>
  <c r="T486" i="2"/>
  <c r="R486" i="2"/>
  <c r="P486" i="2"/>
  <c r="BI472" i="2"/>
  <c r="BH472" i="2"/>
  <c r="BG472" i="2"/>
  <c r="BF472" i="2"/>
  <c r="T472" i="2"/>
  <c r="R472" i="2"/>
  <c r="P472" i="2"/>
  <c r="BI462" i="2"/>
  <c r="BH462" i="2"/>
  <c r="BG462" i="2"/>
  <c r="BF462" i="2"/>
  <c r="T462" i="2"/>
  <c r="R462" i="2"/>
  <c r="P462" i="2"/>
  <c r="BI456" i="2"/>
  <c r="BH456" i="2"/>
  <c r="BG456" i="2"/>
  <c r="BF456" i="2"/>
  <c r="T456" i="2"/>
  <c r="R456" i="2"/>
  <c r="P456" i="2"/>
  <c r="BI451" i="2"/>
  <c r="BH451" i="2"/>
  <c r="BG451" i="2"/>
  <c r="BF451" i="2"/>
  <c r="T451" i="2"/>
  <c r="R451" i="2"/>
  <c r="P451" i="2"/>
  <c r="BI446" i="2"/>
  <c r="BH446" i="2"/>
  <c r="BG446" i="2"/>
  <c r="BF446" i="2"/>
  <c r="T446" i="2"/>
  <c r="R446" i="2"/>
  <c r="P446" i="2"/>
  <c r="BI435" i="2"/>
  <c r="BH435" i="2"/>
  <c r="BG435" i="2"/>
  <c r="BF435" i="2"/>
  <c r="T435" i="2"/>
  <c r="R435" i="2"/>
  <c r="P435" i="2"/>
  <c r="BI433" i="2"/>
  <c r="BH433" i="2"/>
  <c r="BG433" i="2"/>
  <c r="BF433" i="2"/>
  <c r="T433" i="2"/>
  <c r="R433" i="2"/>
  <c r="P433" i="2"/>
  <c r="BI417" i="2"/>
  <c r="BH417" i="2"/>
  <c r="BG417" i="2"/>
  <c r="BF417" i="2"/>
  <c r="T417" i="2"/>
  <c r="R417" i="2"/>
  <c r="P417" i="2"/>
  <c r="BI403" i="2"/>
  <c r="BH403" i="2"/>
  <c r="BG403" i="2"/>
  <c r="BF403" i="2"/>
  <c r="T403" i="2"/>
  <c r="R403" i="2"/>
  <c r="P403" i="2"/>
  <c r="BI388" i="2"/>
  <c r="BH388" i="2"/>
  <c r="BG388" i="2"/>
  <c r="BF388" i="2"/>
  <c r="T388" i="2"/>
  <c r="R388" i="2"/>
  <c r="P388" i="2"/>
  <c r="BI373" i="2"/>
  <c r="BH373" i="2"/>
  <c r="BG373" i="2"/>
  <c r="BF373" i="2"/>
  <c r="T373" i="2"/>
  <c r="R373" i="2"/>
  <c r="P373" i="2"/>
  <c r="BI365" i="2"/>
  <c r="BH365" i="2"/>
  <c r="BG365" i="2"/>
  <c r="BF365" i="2"/>
  <c r="T365" i="2"/>
  <c r="R365" i="2"/>
  <c r="P365" i="2"/>
  <c r="BI353" i="2"/>
  <c r="BH353" i="2"/>
  <c r="BG353" i="2"/>
  <c r="BF353" i="2"/>
  <c r="T353" i="2"/>
  <c r="R353" i="2"/>
  <c r="P353" i="2"/>
  <c r="BI344" i="2"/>
  <c r="BH344" i="2"/>
  <c r="BG344" i="2"/>
  <c r="BF344" i="2"/>
  <c r="T344" i="2"/>
  <c r="R344" i="2"/>
  <c r="P344" i="2"/>
  <c r="BI331" i="2"/>
  <c r="BH331" i="2"/>
  <c r="BG331" i="2"/>
  <c r="BF331" i="2"/>
  <c r="T331" i="2"/>
  <c r="R331" i="2"/>
  <c r="P331" i="2"/>
  <c r="BI329" i="2"/>
  <c r="BH329" i="2"/>
  <c r="BG329" i="2"/>
  <c r="BF329" i="2"/>
  <c r="T329" i="2"/>
  <c r="R329" i="2"/>
  <c r="P329" i="2"/>
  <c r="BI328" i="2"/>
  <c r="BH328" i="2"/>
  <c r="BG328" i="2"/>
  <c r="BF328" i="2"/>
  <c r="T328" i="2"/>
  <c r="R328" i="2"/>
  <c r="P328" i="2"/>
  <c r="BI319" i="2"/>
  <c r="BH319" i="2"/>
  <c r="BG319" i="2"/>
  <c r="BF319" i="2"/>
  <c r="T319" i="2"/>
  <c r="R319" i="2"/>
  <c r="P319" i="2"/>
  <c r="BI314" i="2"/>
  <c r="BH314" i="2"/>
  <c r="BG314" i="2"/>
  <c r="BF314" i="2"/>
  <c r="T314" i="2"/>
  <c r="R314" i="2"/>
  <c r="P314" i="2"/>
  <c r="BI310" i="2"/>
  <c r="BH310" i="2"/>
  <c r="BG310" i="2"/>
  <c r="BF310" i="2"/>
  <c r="T310" i="2"/>
  <c r="R310" i="2"/>
  <c r="P310" i="2"/>
  <c r="BI306" i="2"/>
  <c r="BH306" i="2"/>
  <c r="BG306" i="2"/>
  <c r="BF306" i="2"/>
  <c r="T306" i="2"/>
  <c r="R306" i="2"/>
  <c r="P306" i="2"/>
  <c r="BI300" i="2"/>
  <c r="BH300" i="2"/>
  <c r="BG300" i="2"/>
  <c r="BF300" i="2"/>
  <c r="T300" i="2"/>
  <c r="R300" i="2"/>
  <c r="P300" i="2"/>
  <c r="BI297" i="2"/>
  <c r="BH297" i="2"/>
  <c r="BG297" i="2"/>
  <c r="BF297" i="2"/>
  <c r="T297" i="2"/>
  <c r="R297" i="2"/>
  <c r="P297" i="2"/>
  <c r="BI294" i="2"/>
  <c r="BH294" i="2"/>
  <c r="BG294" i="2"/>
  <c r="BF294" i="2"/>
  <c r="T294" i="2"/>
  <c r="R294" i="2"/>
  <c r="P294" i="2"/>
  <c r="BI292" i="2"/>
  <c r="BH292" i="2"/>
  <c r="BG292" i="2"/>
  <c r="BF292" i="2"/>
  <c r="T292" i="2"/>
  <c r="R292" i="2"/>
  <c r="P292" i="2"/>
  <c r="BI288" i="2"/>
  <c r="BH288" i="2"/>
  <c r="BG288" i="2"/>
  <c r="BF288" i="2"/>
  <c r="T288" i="2"/>
  <c r="R288" i="2"/>
  <c r="P288" i="2"/>
  <c r="BI286" i="2"/>
  <c r="BH286" i="2"/>
  <c r="BG286" i="2"/>
  <c r="BF286" i="2"/>
  <c r="T286" i="2"/>
  <c r="R286" i="2"/>
  <c r="P286" i="2"/>
  <c r="BI285" i="2"/>
  <c r="BH285" i="2"/>
  <c r="BG285" i="2"/>
  <c r="BF285" i="2"/>
  <c r="T285" i="2"/>
  <c r="R285" i="2"/>
  <c r="P285" i="2"/>
  <c r="BI266" i="2"/>
  <c r="BH266" i="2"/>
  <c r="BG266" i="2"/>
  <c r="BF266" i="2"/>
  <c r="T266" i="2"/>
  <c r="R266" i="2"/>
  <c r="P266" i="2"/>
  <c r="BI250" i="2"/>
  <c r="BH250" i="2"/>
  <c r="BG250" i="2"/>
  <c r="BF250" i="2"/>
  <c r="T250" i="2"/>
  <c r="R250" i="2"/>
  <c r="P250" i="2"/>
  <c r="BI246" i="2"/>
  <c r="BH246" i="2"/>
  <c r="BG246" i="2"/>
  <c r="BF246" i="2"/>
  <c r="T246" i="2"/>
  <c r="R246" i="2"/>
  <c r="P246" i="2"/>
  <c r="BI232" i="2"/>
  <c r="BH232" i="2"/>
  <c r="BG232" i="2"/>
  <c r="BF232" i="2"/>
  <c r="T232" i="2"/>
  <c r="R232" i="2"/>
  <c r="P232" i="2"/>
  <c r="BI230" i="2"/>
  <c r="BH230" i="2"/>
  <c r="BG230" i="2"/>
  <c r="BF230" i="2"/>
  <c r="T230" i="2"/>
  <c r="R230" i="2"/>
  <c r="P230" i="2"/>
  <c r="BI216" i="2"/>
  <c r="BH216" i="2"/>
  <c r="BG216" i="2"/>
  <c r="BF216" i="2"/>
  <c r="T216" i="2"/>
  <c r="R216" i="2"/>
  <c r="P216" i="2"/>
  <c r="BI214" i="2"/>
  <c r="BH214" i="2"/>
  <c r="BG214" i="2"/>
  <c r="BF214" i="2"/>
  <c r="T214" i="2"/>
  <c r="R214" i="2"/>
  <c r="P214" i="2"/>
  <c r="BI206" i="2"/>
  <c r="BH206" i="2"/>
  <c r="BG206" i="2"/>
  <c r="BF206" i="2"/>
  <c r="T206" i="2"/>
  <c r="R206" i="2"/>
  <c r="P206" i="2"/>
  <c r="BI201" i="2"/>
  <c r="BH201" i="2"/>
  <c r="BG201" i="2"/>
  <c r="BF201" i="2"/>
  <c r="T201" i="2"/>
  <c r="R201" i="2"/>
  <c r="P201" i="2"/>
  <c r="BI196" i="2"/>
  <c r="BH196" i="2"/>
  <c r="BG196" i="2"/>
  <c r="BF196" i="2"/>
  <c r="T196" i="2"/>
  <c r="R196" i="2"/>
  <c r="P196" i="2"/>
  <c r="BI189" i="2"/>
  <c r="BH189" i="2"/>
  <c r="BG189" i="2"/>
  <c r="BF189" i="2"/>
  <c r="T189" i="2"/>
  <c r="R189" i="2"/>
  <c r="P189" i="2"/>
  <c r="BI185" i="2"/>
  <c r="BH185" i="2"/>
  <c r="BG185" i="2"/>
  <c r="BF185" i="2"/>
  <c r="T185" i="2"/>
  <c r="R185" i="2"/>
  <c r="P185" i="2"/>
  <c r="BI181" i="2"/>
  <c r="BH181" i="2"/>
  <c r="BG181" i="2"/>
  <c r="BF181" i="2"/>
  <c r="T181" i="2"/>
  <c r="R181" i="2"/>
  <c r="P181" i="2"/>
  <c r="BI174" i="2"/>
  <c r="BH174" i="2"/>
  <c r="BG174" i="2"/>
  <c r="BF174" i="2"/>
  <c r="T174" i="2"/>
  <c r="R174" i="2"/>
  <c r="P174" i="2"/>
  <c r="BI163" i="2"/>
  <c r="BH163" i="2"/>
  <c r="BG163" i="2"/>
  <c r="BF163" i="2"/>
  <c r="T163" i="2"/>
  <c r="R163" i="2"/>
  <c r="P163" i="2"/>
  <c r="BI142" i="2"/>
  <c r="BH142" i="2"/>
  <c r="BG142" i="2"/>
  <c r="BF142" i="2"/>
  <c r="T142" i="2"/>
  <c r="R142" i="2"/>
  <c r="P142" i="2"/>
  <c r="BI122" i="2"/>
  <c r="BH122" i="2"/>
  <c r="BG122" i="2"/>
  <c r="BF122" i="2"/>
  <c r="T122" i="2"/>
  <c r="R122" i="2"/>
  <c r="P122" i="2"/>
  <c r="BI107" i="2"/>
  <c r="BH107" i="2"/>
  <c r="BG107" i="2"/>
  <c r="BF107" i="2"/>
  <c r="T107" i="2"/>
  <c r="R107" i="2"/>
  <c r="P107" i="2"/>
  <c r="BI100" i="2"/>
  <c r="BH100" i="2"/>
  <c r="BG100" i="2"/>
  <c r="BF100" i="2"/>
  <c r="T100" i="2"/>
  <c r="R100" i="2"/>
  <c r="P100" i="2"/>
  <c r="J94" i="2"/>
  <c r="J93" i="2"/>
  <c r="F91" i="2"/>
  <c r="E89" i="2"/>
  <c r="J55" i="2"/>
  <c r="J54" i="2"/>
  <c r="F52" i="2"/>
  <c r="E50" i="2"/>
  <c r="J18" i="2"/>
  <c r="E18" i="2"/>
  <c r="F55" i="2" s="1"/>
  <c r="J17" i="2"/>
  <c r="J15" i="2"/>
  <c r="E15" i="2"/>
  <c r="F93" i="2" s="1"/>
  <c r="J14" i="2"/>
  <c r="J12" i="2"/>
  <c r="J52" i="2" s="1"/>
  <c r="E7" i="2"/>
  <c r="E87" i="2" s="1"/>
  <c r="L50" i="1"/>
  <c r="AM50" i="1"/>
  <c r="AM49" i="1"/>
  <c r="L49" i="1"/>
  <c r="AM47" i="1"/>
  <c r="L47" i="1"/>
  <c r="L45" i="1"/>
  <c r="L44" i="1"/>
  <c r="BK681" i="2"/>
  <c r="J314" i="2"/>
  <c r="J196" i="2"/>
  <c r="J456" i="2"/>
  <c r="J285" i="2"/>
  <c r="J328" i="2"/>
  <c r="BK801" i="2"/>
  <c r="BK181" i="2"/>
  <c r="BK612" i="2"/>
  <c r="BK472" i="2"/>
  <c r="BK641" i="2"/>
  <c r="J174" i="2"/>
  <c r="J824" i="2"/>
  <c r="BK695" i="2"/>
  <c r="J832" i="2"/>
  <c r="J752" i="2"/>
  <c r="J536" i="2"/>
  <c r="BK329" i="2"/>
  <c r="J612" i="2"/>
  <c r="J575" i="2"/>
  <c r="BK630" i="2"/>
  <c r="J246" i="2"/>
  <c r="BK824" i="2"/>
  <c r="J783" i="2"/>
  <c r="J644" i="2"/>
  <c r="J288" i="2"/>
  <c r="BK292" i="2"/>
  <c r="BK808" i="2"/>
  <c r="BK246" i="2"/>
  <c r="J417" i="2"/>
  <c r="J435" i="2"/>
  <c r="J306" i="2"/>
  <c r="BK606" i="2"/>
  <c r="J189" i="2"/>
  <c r="J206" i="2"/>
  <c r="J105" i="4"/>
  <c r="BK365" i="2"/>
  <c r="J803" i="2"/>
  <c r="BK609" i="2"/>
  <c r="J122" i="2"/>
  <c r="BK764" i="2"/>
  <c r="BK573" i="2"/>
  <c r="J685" i="2"/>
  <c r="BK294" i="2"/>
  <c r="J738" i="2"/>
  <c r="J540" i="2"/>
  <c r="BK577" i="2"/>
  <c r="BK657" i="2"/>
  <c r="J93" i="4"/>
  <c r="J300" i="2"/>
  <c r="J808" i="2"/>
  <c r="BK297" i="2"/>
  <c r="BK142" i="2"/>
  <c r="J630" i="2"/>
  <c r="BK536" i="2"/>
  <c r="J230" i="2"/>
  <c r="BK810" i="2"/>
  <c r="BK738" i="2"/>
  <c r="BK826" i="2"/>
  <c r="J214" i="2"/>
  <c r="J840" i="2"/>
  <c r="J286" i="2"/>
  <c r="BK216" i="2"/>
  <c r="BK592" i="2"/>
  <c r="J695" i="2"/>
  <c r="BK601" i="2"/>
  <c r="J805" i="2"/>
  <c r="BK456" i="2"/>
  <c r="J531" i="2"/>
  <c r="J163" i="2"/>
  <c r="J812" i="2"/>
  <c r="J768" i="2"/>
  <c r="BK288" i="2"/>
  <c r="BK529" i="2"/>
  <c r="J515" i="2"/>
  <c r="BK690" i="2"/>
  <c r="J142" i="2"/>
  <c r="J116" i="4"/>
  <c r="BK435" i="2"/>
  <c r="BK328" i="2"/>
  <c r="J181" i="2"/>
  <c r="BK830" i="2"/>
  <c r="J795" i="2"/>
  <c r="BK790" i="2"/>
  <c r="BK748" i="2"/>
  <c r="BK710" i="2"/>
  <c r="J638" i="2"/>
  <c r="J331" i="2"/>
  <c r="BK594" i="2"/>
  <c r="BK675" i="2"/>
  <c r="BK266" i="2"/>
  <c r="BK121" i="4"/>
  <c r="J577" i="2"/>
  <c r="BK680" i="2"/>
  <c r="J232" i="2"/>
  <c r="BK87" i="4"/>
  <c r="BK403" i="2"/>
  <c r="J701" i="2"/>
  <c r="J790" i="2"/>
  <c r="J748" i="2"/>
  <c r="J592" i="2"/>
  <c r="J319" i="2"/>
  <c r="J599" i="2"/>
  <c r="J525" i="2"/>
  <c r="BK820" i="2"/>
  <c r="J344" i="2"/>
  <c r="BK185" i="2"/>
  <c r="BK715" i="2"/>
  <c r="BK599" i="2"/>
  <c r="BK310" i="2"/>
  <c r="J854" i="2"/>
  <c r="BK692" i="2"/>
  <c r="J786" i="2"/>
  <c r="BK163" i="2"/>
  <c r="J266" i="2"/>
  <c r="BK701" i="2"/>
  <c r="J830" i="2"/>
  <c r="BK685" i="2"/>
  <c r="J451" i="2"/>
  <c r="BK344" i="2"/>
  <c r="J216" i="2"/>
  <c r="J121" i="4"/>
  <c r="J820" i="2"/>
  <c r="J760" i="2"/>
  <c r="BK116" i="4"/>
  <c r="J745" i="2"/>
  <c r="J723" i="2"/>
  <c r="J185" i="2"/>
  <c r="BK105" i="4"/>
  <c r="BK104" i="4" s="1"/>
  <c r="J104" i="4" s="1"/>
  <c r="J63" i="4" s="1"/>
  <c r="BK417" i="2"/>
  <c r="J501" i="2"/>
  <c r="J533" i="2"/>
  <c r="BK353" i="2"/>
  <c r="J462" i="2"/>
  <c r="BK723" i="2"/>
  <c r="BK803" i="2"/>
  <c r="BK285" i="2"/>
  <c r="BK451" i="2"/>
  <c r="J297" i="2"/>
  <c r="J675" i="2"/>
  <c r="J710" i="2"/>
  <c r="J100" i="2"/>
  <c r="J529" i="2"/>
  <c r="BK100" i="2"/>
  <c r="J669" i="2"/>
  <c r="BK533" i="2"/>
  <c r="BK501" i="2"/>
  <c r="J403" i="2"/>
  <c r="BK755" i="2"/>
  <c r="BK596" i="2"/>
  <c r="BK388" i="2"/>
  <c r="AS54" i="1"/>
  <c r="BK122" i="2"/>
  <c r="BK319" i="2"/>
  <c r="BK515" i="2"/>
  <c r="J294" i="2"/>
  <c r="J690" i="2"/>
  <c r="BK214" i="2"/>
  <c r="BK786" i="2"/>
  <c r="BK610" i="2"/>
  <c r="J433" i="2"/>
  <c r="BK486" i="2"/>
  <c r="J353" i="2"/>
  <c r="BK446" i="2"/>
  <c r="J657" i="2"/>
  <c r="BK93" i="4"/>
  <c r="BK752" i="2"/>
  <c r="J446" i="2"/>
  <c r="BK768" i="2"/>
  <c r="BK300" i="2"/>
  <c r="BK525" i="2"/>
  <c r="J472" i="2"/>
  <c r="J678" i="2"/>
  <c r="J107" i="2"/>
  <c r="J606" i="2"/>
  <c r="J250" i="2"/>
  <c r="J87" i="4"/>
  <c r="J636" i="2"/>
  <c r="J715" i="2"/>
  <c r="J610" i="2"/>
  <c r="J681" i="2"/>
  <c r="BK433" i="2"/>
  <c r="BK805" i="2"/>
  <c r="J596" i="2"/>
  <c r="J310" i="2"/>
  <c r="BK201" i="2"/>
  <c r="J826" i="2"/>
  <c r="BK669" i="2"/>
  <c r="BK832" i="2"/>
  <c r="BK531" i="2"/>
  <c r="BK783" i="2"/>
  <c r="J609" i="2"/>
  <c r="J373" i="2"/>
  <c r="BK107" i="2"/>
  <c r="J641" i="2"/>
  <c r="BK558" i="2"/>
  <c r="J594" i="2"/>
  <c r="J201" i="2"/>
  <c r="BK760" i="2"/>
  <c r="BK174" i="2"/>
  <c r="BK230" i="2"/>
  <c r="J486" i="2"/>
  <c r="J544" i="2"/>
  <c r="BK575" i="2"/>
  <c r="BK306" i="2"/>
  <c r="BK812" i="2"/>
  <c r="BK286" i="2"/>
  <c r="J558" i="2"/>
  <c r="BK189" i="2"/>
  <c r="J801" i="2"/>
  <c r="J692" i="2"/>
  <c r="BK854" i="2"/>
  <c r="J680" i="2"/>
  <c r="BK644" i="2"/>
  <c r="BK678" i="2"/>
  <c r="BK90" i="4"/>
  <c r="J365" i="2"/>
  <c r="J573" i="2"/>
  <c r="J810" i="2"/>
  <c r="J388" i="2"/>
  <c r="BK373" i="2"/>
  <c r="BK795" i="2"/>
  <c r="BK314" i="2"/>
  <c r="BK638" i="2"/>
  <c r="BK462" i="2"/>
  <c r="J292" i="2"/>
  <c r="BK540" i="2"/>
  <c r="BK745" i="2"/>
  <c r="BK636" i="2"/>
  <c r="BK331" i="2"/>
  <c r="J601" i="2"/>
  <c r="J755" i="2"/>
  <c r="BK196" i="2"/>
  <c r="J90" i="4"/>
  <c r="J329" i="2"/>
  <c r="J764" i="2"/>
  <c r="BK206" i="2"/>
  <c r="BK250" i="2"/>
  <c r="BK840" i="2"/>
  <c r="BK544" i="2"/>
  <c r="BK232" i="2"/>
  <c r="P330" i="2" l="1"/>
  <c r="R543" i="2"/>
  <c r="BK600" i="2"/>
  <c r="J600" i="2"/>
  <c r="J72" i="2" s="1"/>
  <c r="R600" i="2"/>
  <c r="BK608" i="2"/>
  <c r="J608" i="2"/>
  <c r="J73" i="2" s="1"/>
  <c r="R608" i="2"/>
  <c r="BK819" i="2"/>
  <c r="J819" i="2"/>
  <c r="J77" i="2" s="1"/>
  <c r="T99" i="2"/>
  <c r="BK205" i="2"/>
  <c r="J205" i="2"/>
  <c r="J63" i="2" s="1"/>
  <c r="R287" i="2"/>
  <c r="P528" i="2"/>
  <c r="P611" i="2"/>
  <c r="T819" i="2"/>
  <c r="BK162" i="2"/>
  <c r="J162" i="2" s="1"/>
  <c r="J62" i="2" s="1"/>
  <c r="P205" i="2"/>
  <c r="P287" i="2"/>
  <c r="R528" i="2"/>
  <c r="R694" i="2"/>
  <c r="T807" i="2"/>
  <c r="R99" i="2"/>
  <c r="R205" i="2"/>
  <c r="BK287" i="2"/>
  <c r="J287" i="2" s="1"/>
  <c r="J65" i="2" s="1"/>
  <c r="BK528" i="2"/>
  <c r="J528" i="2" s="1"/>
  <c r="J67" i="2" s="1"/>
  <c r="P694" i="2"/>
  <c r="BK807" i="2"/>
  <c r="J807" i="2" s="1"/>
  <c r="J76" i="2" s="1"/>
  <c r="P162" i="2"/>
  <c r="T205" i="2"/>
  <c r="T287" i="2"/>
  <c r="T543" i="2"/>
  <c r="P600" i="2"/>
  <c r="T600" i="2"/>
  <c r="P608" i="2"/>
  <c r="T608" i="2"/>
  <c r="P819" i="2"/>
  <c r="T86" i="4"/>
  <c r="BK99" i="2"/>
  <c r="J99" i="2" s="1"/>
  <c r="J61" i="2" s="1"/>
  <c r="R162" i="2"/>
  <c r="BK249" i="2"/>
  <c r="J249" i="2" s="1"/>
  <c r="J64" i="2" s="1"/>
  <c r="T249" i="2"/>
  <c r="P543" i="2"/>
  <c r="BK611" i="2"/>
  <c r="J611" i="2" s="1"/>
  <c r="J74" i="2" s="1"/>
  <c r="R819" i="2"/>
  <c r="P92" i="4"/>
  <c r="R330" i="2"/>
  <c r="BK694" i="2"/>
  <c r="J694" i="2"/>
  <c r="J75" i="2" s="1"/>
  <c r="P807" i="2"/>
  <c r="BK86" i="4"/>
  <c r="J86" i="4"/>
  <c r="J61" i="4" s="1"/>
  <c r="BK115" i="4"/>
  <c r="J115" i="4" s="1"/>
  <c r="J64" i="4" s="1"/>
  <c r="P99" i="2"/>
  <c r="P98" i="2" s="1"/>
  <c r="T162" i="2"/>
  <c r="P249" i="2"/>
  <c r="R249" i="2"/>
  <c r="BK543" i="2"/>
  <c r="J543" i="2" s="1"/>
  <c r="J70" i="2" s="1"/>
  <c r="R611" i="2"/>
  <c r="R86" i="4"/>
  <c r="P86" i="4"/>
  <c r="P85" i="4"/>
  <c r="P84" i="4" s="1"/>
  <c r="AU56" i="1" s="1"/>
  <c r="P115" i="4"/>
  <c r="T330" i="2"/>
  <c r="T694" i="2"/>
  <c r="T115" i="4"/>
  <c r="BK330" i="2"/>
  <c r="J330" i="2"/>
  <c r="J66" i="2" s="1"/>
  <c r="T528" i="2"/>
  <c r="T611" i="2"/>
  <c r="R807" i="2"/>
  <c r="BK92" i="4"/>
  <c r="J92" i="4" s="1"/>
  <c r="J62" i="4" s="1"/>
  <c r="R115" i="4"/>
  <c r="BK598" i="2"/>
  <c r="J598" i="2" s="1"/>
  <c r="J71" i="2" s="1"/>
  <c r="BK539" i="2"/>
  <c r="J539" i="2"/>
  <c r="J68" i="2" s="1"/>
  <c r="F55" i="4"/>
  <c r="F54" i="4"/>
  <c r="J52" i="4"/>
  <c r="BE105" i="4"/>
  <c r="E48" i="4"/>
  <c r="BE87" i="4"/>
  <c r="BE93" i="4"/>
  <c r="BE121" i="4"/>
  <c r="BE90" i="4"/>
  <c r="BE116" i="4"/>
  <c r="BK542" i="2"/>
  <c r="J542" i="2" s="1"/>
  <c r="J69" i="2" s="1"/>
  <c r="J91" i="2"/>
  <c r="BE122" i="2"/>
  <c r="BE163" i="2"/>
  <c r="BE189" i="2"/>
  <c r="BE206" i="2"/>
  <c r="BE214" i="2"/>
  <c r="BE331" i="2"/>
  <c r="BE365" i="2"/>
  <c r="BE435" i="2"/>
  <c r="BE100" i="2"/>
  <c r="BE196" i="2"/>
  <c r="BE328" i="2"/>
  <c r="BE433" i="2"/>
  <c r="BE486" i="2"/>
  <c r="BE531" i="2"/>
  <c r="BE573" i="2"/>
  <c r="BE768" i="2"/>
  <c r="E48" i="2"/>
  <c r="BE232" i="2"/>
  <c r="BE292" i="2"/>
  <c r="BE306" i="2"/>
  <c r="BE525" i="2"/>
  <c r="BE540" i="2"/>
  <c r="BE544" i="2"/>
  <c r="BE612" i="2"/>
  <c r="F54" i="2"/>
  <c r="BE300" i="2"/>
  <c r="BE344" i="2"/>
  <c r="BE577" i="2"/>
  <c r="BE644" i="2"/>
  <c r="BE678" i="2"/>
  <c r="BE142" i="2"/>
  <c r="BE185" i="2"/>
  <c r="BE353" i="2"/>
  <c r="BE417" i="2"/>
  <c r="BE515" i="2"/>
  <c r="BE601" i="2"/>
  <c r="BE681" i="2"/>
  <c r="BE764" i="2"/>
  <c r="BE795" i="2"/>
  <c r="F94" i="2"/>
  <c r="BE216" i="2"/>
  <c r="BE250" i="2"/>
  <c r="BE288" i="2"/>
  <c r="BE314" i="2"/>
  <c r="BE373" i="2"/>
  <c r="BE403" i="2"/>
  <c r="BE446" i="2"/>
  <c r="BE472" i="2"/>
  <c r="BE536" i="2"/>
  <c r="BE575" i="2"/>
  <c r="BE599" i="2"/>
  <c r="BE669" i="2"/>
  <c r="BE675" i="2"/>
  <c r="BE690" i="2"/>
  <c r="BE692" i="2"/>
  <c r="BE266" i="2"/>
  <c r="BE294" i="2"/>
  <c r="BE319" i="2"/>
  <c r="BE329" i="2"/>
  <c r="BE606" i="2"/>
  <c r="BE610" i="2"/>
  <c r="BE657" i="2"/>
  <c r="BE685" i="2"/>
  <c r="BE745" i="2"/>
  <c r="BE748" i="2"/>
  <c r="BE786" i="2"/>
  <c r="BE790" i="2"/>
  <c r="BE181" i="2"/>
  <c r="BE286" i="2"/>
  <c r="BE297" i="2"/>
  <c r="BE462" i="2"/>
  <c r="BE533" i="2"/>
  <c r="BE558" i="2"/>
  <c r="BE592" i="2"/>
  <c r="BE594" i="2"/>
  <c r="BE596" i="2"/>
  <c r="BE638" i="2"/>
  <c r="BE738" i="2"/>
  <c r="BE752" i="2"/>
  <c r="BE755" i="2"/>
  <c r="BE783" i="2"/>
  <c r="BE805" i="2"/>
  <c r="BE808" i="2"/>
  <c r="BE107" i="2"/>
  <c r="BE174" i="2"/>
  <c r="BE201" i="2"/>
  <c r="BE246" i="2"/>
  <c r="BE310" i="2"/>
  <c r="BE451" i="2"/>
  <c r="BE501" i="2"/>
  <c r="BE630" i="2"/>
  <c r="BE636" i="2"/>
  <c r="BE680" i="2"/>
  <c r="BE701" i="2"/>
  <c r="BE710" i="2"/>
  <c r="BE760" i="2"/>
  <c r="BE801" i="2"/>
  <c r="BE803" i="2"/>
  <c r="BE230" i="2"/>
  <c r="BE285" i="2"/>
  <c r="BE388" i="2"/>
  <c r="BE456" i="2"/>
  <c r="BE529" i="2"/>
  <c r="BE609" i="2"/>
  <c r="BE641" i="2"/>
  <c r="BE695" i="2"/>
  <c r="BE715" i="2"/>
  <c r="BE723" i="2"/>
  <c r="BE810" i="2"/>
  <c r="BE812" i="2"/>
  <c r="BE820" i="2"/>
  <c r="BE824" i="2"/>
  <c r="BE826" i="2"/>
  <c r="BE830" i="2"/>
  <c r="BE832" i="2"/>
  <c r="BE840" i="2"/>
  <c r="BE854" i="2"/>
  <c r="J34" i="4"/>
  <c r="AW56" i="1" s="1"/>
  <c r="F37" i="4"/>
  <c r="BD56" i="1" s="1"/>
  <c r="F34" i="2"/>
  <c r="BA55" i="1" s="1"/>
  <c r="F36" i="2"/>
  <c r="BC55" i="1" s="1"/>
  <c r="F35" i="4"/>
  <c r="BB56" i="1" s="1"/>
  <c r="F35" i="2"/>
  <c r="BB55" i="1" s="1"/>
  <c r="F34" i="4"/>
  <c r="BA56" i="1" s="1"/>
  <c r="F36" i="4"/>
  <c r="BC56" i="1" s="1"/>
  <c r="F37" i="2"/>
  <c r="BD55" i="1" s="1"/>
  <c r="J34" i="2"/>
  <c r="AW55" i="1" s="1"/>
  <c r="T542" i="2" l="1"/>
  <c r="T97" i="2" s="1"/>
  <c r="R85" i="4"/>
  <c r="R84" i="4"/>
  <c r="R98" i="2"/>
  <c r="P542" i="2"/>
  <c r="P97" i="2"/>
  <c r="AU55" i="1"/>
  <c r="T98" i="2"/>
  <c r="T85" i="4"/>
  <c r="T84" i="4"/>
  <c r="R542" i="2"/>
  <c r="BK98" i="2"/>
  <c r="J98" i="2" s="1"/>
  <c r="J60" i="2" s="1"/>
  <c r="BK85" i="4"/>
  <c r="J85" i="4" s="1"/>
  <c r="J60" i="4" s="1"/>
  <c r="BD54" i="1"/>
  <c r="W33" i="1" s="1"/>
  <c r="BC54" i="1"/>
  <c r="AY54" i="1" s="1"/>
  <c r="F33" i="4"/>
  <c r="AZ56" i="1" s="1"/>
  <c r="F33" i="2"/>
  <c r="AZ55" i="1" s="1"/>
  <c r="J33" i="4"/>
  <c r="AV56" i="1"/>
  <c r="AT56" i="1" s="1"/>
  <c r="J33" i="2"/>
  <c r="AV55" i="1" s="1"/>
  <c r="AT55" i="1" s="1"/>
  <c r="BB54" i="1"/>
  <c r="W31" i="1" s="1"/>
  <c r="BA54" i="1"/>
  <c r="AW54" i="1" s="1"/>
  <c r="AK30" i="1" s="1"/>
  <c r="BK97" i="2" l="1"/>
  <c r="J97" i="2" s="1"/>
  <c r="J30" i="2" s="1"/>
  <c r="AG55" i="1" s="1"/>
  <c r="R97" i="2"/>
  <c r="BK84" i="4"/>
  <c r="J84" i="4"/>
  <c r="AN55" i="1"/>
  <c r="J59" i="2"/>
  <c r="J39" i="2"/>
  <c r="W32" i="1"/>
  <c r="AU54" i="1"/>
  <c r="J30" i="4"/>
  <c r="AG56" i="1"/>
  <c r="W30" i="1"/>
  <c r="AX54" i="1"/>
  <c r="AZ54" i="1"/>
  <c r="W29" i="1"/>
  <c r="AG54" i="1" l="1"/>
  <c r="AK26" i="1" s="1"/>
  <c r="J39" i="4"/>
  <c r="J59" i="4"/>
  <c r="AN56" i="1"/>
  <c r="AV54" i="1"/>
  <c r="AK29" i="1" s="1"/>
  <c r="AK35" i="1" s="1"/>
  <c r="AT54" i="1" l="1"/>
  <c r="AN54" i="1"/>
</calcChain>
</file>

<file path=xl/sharedStrings.xml><?xml version="1.0" encoding="utf-8"?>
<sst xmlns="http://schemas.openxmlformats.org/spreadsheetml/2006/main" count="8551" uniqueCount="1192">
  <si>
    <t>Export Komplet</t>
  </si>
  <si>
    <t>VZ</t>
  </si>
  <si>
    <t>2.0</t>
  </si>
  <si>
    <t/>
  </si>
  <si>
    <t>False</t>
  </si>
  <si>
    <t>{a1fe0abb-d1b5-44a4-965d-1e9462526afc}</t>
  </si>
  <si>
    <t>&gt;&gt;  skryté sloupce  &lt;&lt;</t>
  </si>
  <si>
    <t>0,01</t>
  </si>
  <si>
    <t>21</t>
  </si>
  <si>
    <t>15</t>
  </si>
  <si>
    <t>REKAPITULACE STAVBY</t>
  </si>
  <si>
    <t>v ---  níže se nacházejí doplnkové a pomocné údaje k sestavám  --- v</t>
  </si>
  <si>
    <t>Návod na vyplnění</t>
  </si>
  <si>
    <t>0,001</t>
  </si>
  <si>
    <t>Kód:</t>
  </si>
  <si>
    <t>202220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</si>
  <si>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</si>
  <si>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</si>
  <si>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Výměna páteřních rozvodů vody a tepla ZŠ Dr.Peška 768 v Chrudimi</t>
  </si>
  <si>
    <t>KSO:</t>
  </si>
  <si>
    <t>CC-CZ:</t>
  </si>
  <si>
    <t>Místo:</t>
  </si>
  <si>
    <t xml:space="preserve"> </t>
  </si>
  <si>
    <t>Datum:</t>
  </si>
  <si>
    <t>24. 8. 2022</t>
  </si>
  <si>
    <t>Zadavatel:</t>
  </si>
  <si>
    <t>IČ:</t>
  </si>
  <si>
    <t>DIČ:</t>
  </si>
  <si>
    <t>Uchazeč:</t>
  </si>
  <si>
    <t>Vyplň údaj</t>
  </si>
  <si>
    <t>Projektant:</t>
  </si>
  <si>
    <t>Ing. Josef Dvořák</t>
  </si>
  <si>
    <t>True</t>
  </si>
  <si>
    <t>Zpracovatel:</t>
  </si>
  <si>
    <t>Ing.Jiří Pitra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</si>
  <si>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</si>
  <si>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Popisy některých ceníkových položek mohou být upřesněny doplněním poznámkou nebo doplněním popisu ve výkazu výměr. Toto upřesnění je nutné zohlednit v ceně těchto položek (nelze ocenit pouze základní ceníkový popis položky!!!). _x000D_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jinak._x000D_
Výkaz výměr obsahuje pro manipulaci s vytěženou zeminou nebo vybouranými hmotami položky, které jsou limitovány určitou vzdáleností pro vodorovné přemístění, která vychází z předpokladu projektanta. Skutečné místo pro jejich uložení si zajišťuje uchazeč dle svého technologického plánu a je na uchazeči jaká místa pro uložení zvolí. Do nabídkové ceny musí uchazeč zakalkulovat skutečné náklady podle odvozní vzdálenosti bez ohledu na to, jaká vzdálenost je uvedená v popise položky. 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Položku přesunu hmot a suti uchazeč (zhotovitel) ocení dle svého zvoleného technolog.postupu provádění prací bez ohledu na ceníkový popis uvedený v položce!</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</si>
  <si>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</si>
  <si>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</si>
  <si>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</si>
  <si>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</si>
  <si>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</si>
  <si>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</si>
  <si>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</si>
  <si>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</si>
  <si>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</si>
  <si>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</si>
  <si>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</si>
  <si>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</si>
  <si>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</si>
  <si>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</si>
  <si>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</si>
  <si>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</si>
  <si>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</si>
  <si>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</si>
  <si>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</si>
  <si>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</si>
  <si>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</si>
  <si>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</si>
  <si>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</si>
  <si>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</si>
  <si>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</si>
  <si>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</si>
  <si>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</si>
  <si>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</si>
  <si>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</si>
  <si>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</si>
  <si>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</si>
  <si>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</si>
  <si>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</si>
  <si>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</si>
  <si>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</si>
  <si>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</si>
  <si>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</si>
  <si>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</si>
  <si>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</si>
  <si>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</si>
  <si>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Hlavní chodby</t>
  </si>
  <si>
    <t>STA</t>
  </si>
  <si>
    <t>1</t>
  </si>
  <si>
    <t>{ee664eda-6a1b-45f0-bda3-d056a6183f5d}</t>
  </si>
  <si>
    <t>2</t>
  </si>
  <si>
    <t>09</t>
  </si>
  <si>
    <t>VRN</t>
  </si>
  <si>
    <t>{aba2b0a2-6beb-4697-ae1e-605054614459}</t>
  </si>
  <si>
    <t>kd</t>
  </si>
  <si>
    <t>ker.dlažba nová</t>
  </si>
  <si>
    <t>m2</t>
  </si>
  <si>
    <t>295,294</t>
  </si>
  <si>
    <t>pb</t>
  </si>
  <si>
    <t>podlahový beton nový</t>
  </si>
  <si>
    <t>128,702</t>
  </si>
  <si>
    <t>KRYCÍ LIST SOUPISU PRACÍ</t>
  </si>
  <si>
    <t>ks</t>
  </si>
  <si>
    <t>ker.sokl</t>
  </si>
  <si>
    <t>m</t>
  </si>
  <si>
    <t>132,875</t>
  </si>
  <si>
    <t>Objekt:</t>
  </si>
  <si>
    <t>01 - Hlavní chodby</t>
  </si>
  <si>
    <t>REKAPITULACE ČLENĚNÍ SOUPISU PRACÍ</t>
  </si>
  <si>
    <t>Kód dílu - Popis</t>
  </si>
  <si>
    <t>Cena celkem [CZK]</t>
  </si>
  <si>
    <t>-1</t>
  </si>
  <si>
    <t>HSV - Práce a dodávky HSV</t>
  </si>
  <si>
    <t xml:space="preserve">    3 - Svislé a kompletní konstrukce</t>
  </si>
  <si>
    <t xml:space="preserve">    4 - Vodorovné konstrukce</t>
  </si>
  <si>
    <t xml:space="preserve">    61 - Úprava povrchů vnitřních</t>
  </si>
  <si>
    <t xml:space="preserve">    63 - Podlahy a podlahové konstrukce</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</si>
  <si>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</si>
  <si>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</si>
  <si>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</si>
  <si>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</si>
  <si>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</si>
  <si>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</si>
  <si>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7299 - ZTI a ÚT</t>
  </si>
  <si>
    <t xml:space="preserve">    725 - Zdravotechnika - zařizovací předměty</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</si>
  <si>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</si>
  <si>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</si>
  <si>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</si>
  <si>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</si>
  <si>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</si>
  <si>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</si>
  <si>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</si>
  <si>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</si>
  <si>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</si>
  <si>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</si>
  <si>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</si>
  <si>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</si>
  <si>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</si>
  <si>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</si>
  <si>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</si>
  <si>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</si>
  <si>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</si>
  <si>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</si>
  <si>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</si>
  <si>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</si>
  <si>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</si>
  <si>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</si>
  <si>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</si>
  <si>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</si>
  <si>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346244354</t>
  </si>
  <si>
    <t>Obezdívka koupelnových van ploch rovných z přesných pórobetonových tvárnic, na tenké maltové lože, tl. 100 mm</t>
  </si>
  <si>
    <t>CS ÚRS 2022 01</t>
  </si>
  <si>
    <t>4</t>
  </si>
  <si>
    <t>-501873708</t>
  </si>
  <si>
    <t>Online PSC</t>
  </si>
  <si>
    <t>https://podminky.urs.cz/item/CS_URS_2022_01/346244354</t>
  </si>
  <si>
    <t>VV</t>
  </si>
  <si>
    <t>položka pro podezdívku schodiště</t>
  </si>
  <si>
    <t>čv102-pozn.5</t>
  </si>
  <si>
    <t>"prům.v.cca 0,7m"0,7*(1,2+0,98)</t>
  </si>
  <si>
    <t>psch</t>
  </si>
  <si>
    <t>Mezisoučet</t>
  </si>
  <si>
    <t>Součet</t>
  </si>
  <si>
    <t>340271011</t>
  </si>
  <si>
    <t>Zazdívka otvorů v příčkách nebo stěnách pórobetonovými tvárnicemi plochy přes 0,025 m2 do 1 m2, objemová hmotnost 500 kg/m3, tloušťka příčky 75 mm</t>
  </si>
  <si>
    <t>-1688223712</t>
  </si>
  <si>
    <t>https://podminky.urs.cz/item/CS_URS_2022_01/340271011</t>
  </si>
  <si>
    <t>dvířka neodečítány - rezerva na pracnost</t>
  </si>
  <si>
    <t>"čv102-pozn.9"0,6*0,6</t>
  </si>
  <si>
    <t>"čv102-pozn.10"0,6*0,6</t>
  </si>
  <si>
    <t>"čv102-pozn.11"0,6*0,3</t>
  </si>
  <si>
    <t>"čv102-pozn.12"0,4*1,2</t>
  </si>
  <si>
    <t>"čv104-pozn.5"1,0*0,8</t>
  </si>
  <si>
    <t>"čv104-pozn.7"2*(0,4*1,3)</t>
  </si>
  <si>
    <t>"čv104-pozn.8"0,4*1,3</t>
  </si>
  <si>
    <t>"čv104-pozn.9"0,4*1,0</t>
  </si>
  <si>
    <t>"čv104-pozn.10"0,6*0,6</t>
  </si>
  <si>
    <t>"čv104-pozn.11"0,4*1,1</t>
  </si>
  <si>
    <t>"čv104-pozn.12"0,4*1,1</t>
  </si>
  <si>
    <t>342291111</t>
  </si>
  <si>
    <t>Ukotvení příček polyuretanovou pěnou, tl. příčky do 100 mm</t>
  </si>
  <si>
    <t>-36623966</t>
  </si>
  <si>
    <t>https://podminky.urs.cz/item/CS_URS_2022_01/342291111</t>
  </si>
  <si>
    <t>"prům.v.cca 0,7m"(1,2+0,98)</t>
  </si>
  <si>
    <t>zazdívky otvorů</t>
  </si>
  <si>
    <t>"čv102-pozn.9"0,6</t>
  </si>
  <si>
    <t>"čv102-pozn.10"0,6</t>
  </si>
  <si>
    <t>"čv102-pozn.11"0,3</t>
  </si>
  <si>
    <t>"čv102-pozn.12"0,4</t>
  </si>
  <si>
    <t>"čv104-pozn.5"1,0</t>
  </si>
  <si>
    <t>"čv104-pozn.7"2*(0,4)</t>
  </si>
  <si>
    <t>"čv104-pozn.8"0,4</t>
  </si>
  <si>
    <t>"čv104-pozn.9"0,4</t>
  </si>
  <si>
    <t>"čv104-pozn.10"0,6</t>
  </si>
  <si>
    <t>"čv104-pozn.11"0,4</t>
  </si>
  <si>
    <t>"čv104-pozn.12"0,4</t>
  </si>
  <si>
    <t>342291121</t>
  </si>
  <si>
    <t>Ukotvení příček plochými kotvami, do konstrukce cihelné</t>
  </si>
  <si>
    <t>566840518</t>
  </si>
  <si>
    <t>https://podminky.urs.cz/item/CS_URS_2022_01/342291121</t>
  </si>
  <si>
    <t>"prům.v.cca 0,7m"0,7</t>
  </si>
  <si>
    <t>"čv102-pozn.9"0,6*2</t>
  </si>
  <si>
    <t>"čv102-pozn.10"0,6*2</t>
  </si>
  <si>
    <t>"čv102-pozn.11"0,6*2</t>
  </si>
  <si>
    <t>"čv102-pozn.12"1,2*2</t>
  </si>
  <si>
    <t>"čv104-pozn.5"0,8*2</t>
  </si>
  <si>
    <t>"čv104-pozn.7"2*(1,3*2)</t>
  </si>
  <si>
    <t>"čv104-pozn.8"1,3*2</t>
  </si>
  <si>
    <t>"čv104-pozn.9"1,0*2</t>
  </si>
  <si>
    <t>"čv104-pozn.10"0,6*2</t>
  </si>
  <si>
    <t>"čv104-pozn.11"1,1*2</t>
  </si>
  <si>
    <t>"čv104-pozn.12"1,1*2</t>
  </si>
  <si>
    <t>Vodorovné konstrukce</t>
  </si>
  <si>
    <t>5</t>
  </si>
  <si>
    <t>411121221</t>
  </si>
  <si>
    <t>Montáž prefabrikovaných železobetonových stropů se zalitím spár, včetně podpěrné konstrukce, na cementovou maltu ze stropních desek, šířky do 600 mm a délky do 900 mm</t>
  </si>
  <si>
    <t>kus</t>
  </si>
  <si>
    <t>-1537914357</t>
  </si>
  <si>
    <t>https://podminky.urs.cz/item/CS_URS_2022_01/411121221</t>
  </si>
  <si>
    <t>50% bude stávajících pzd</t>
  </si>
  <si>
    <t>čv102</t>
  </si>
  <si>
    <t>"pzd 58/29/10"22</t>
  </si>
  <si>
    <t>čv103</t>
  </si>
  <si>
    <t>"pzd 75/29/10"16</t>
  </si>
  <si>
    <t>čv104</t>
  </si>
  <si>
    <t>"pzd 58/29/10"16</t>
  </si>
  <si>
    <t>"pzd 89/29/9"22</t>
  </si>
  <si>
    <t>6</t>
  </si>
  <si>
    <t>M</t>
  </si>
  <si>
    <t>59341744</t>
  </si>
  <si>
    <t>deska stropní plná PZD 590x290x90mm, 5kN/m2</t>
  </si>
  <si>
    <t>8</t>
  </si>
  <si>
    <t>1444472336</t>
  </si>
  <si>
    <t>"pzd 58/29/10 - 50% nových"22</t>
  </si>
  <si>
    <t>38*0,5 'Přepočtené koeficientem množství</t>
  </si>
  <si>
    <t>7</t>
  </si>
  <si>
    <t>59341745</t>
  </si>
  <si>
    <t>deska stropní plná PZD 740x290x90mm, 5kN/m2</t>
  </si>
  <si>
    <t>-468732993</t>
  </si>
  <si>
    <t>16*0,5 'Přepočtené koeficientem množství</t>
  </si>
  <si>
    <t>59341746</t>
  </si>
  <si>
    <t>deska stropní plná PZD 890x290x90mm, 5kN/m2</t>
  </si>
  <si>
    <t>747404175</t>
  </si>
  <si>
    <t>22*0,5 'Přepočtené koeficientem množství</t>
  </si>
  <si>
    <t>9</t>
  </si>
  <si>
    <t>411121232</t>
  </si>
  <si>
    <t>Montáž prefabrikovaných železobetonových stropů se zalitím spár, včetně podpěrné konstrukce, na cementovou maltu ze stropních desek, šířky do 600 mm a délky přes 900 do 1800 mm</t>
  </si>
  <si>
    <t>1460773700</t>
  </si>
  <si>
    <t>https://podminky.urs.cz/item/CS_URS_2022_01/411121232</t>
  </si>
  <si>
    <t>čv102,103,104</t>
  </si>
  <si>
    <t>"pzd 149/29/9-V5 - 50% nových"58+64+16</t>
  </si>
  <si>
    <t>"pzd 119/29/9 - 50% nových"80</t>
  </si>
  <si>
    <t>10</t>
  </si>
  <si>
    <t>59341218</t>
  </si>
  <si>
    <t>deska stropní plná PZD 1200x300x90mm</t>
  </si>
  <si>
    <t>-1192417094</t>
  </si>
  <si>
    <t>P</t>
  </si>
  <si>
    <t>Poznámka k položce:_x000D_
PZD 1190x290x90mm</t>
  </si>
  <si>
    <t>80*0,5 'Přepočtené koeficientem množství</t>
  </si>
  <si>
    <t>11</t>
  </si>
  <si>
    <t>PFB.4120004</t>
  </si>
  <si>
    <t>Deska stropní vylehčená H = 90 mm PZD 149/29/9  V5</t>
  </si>
  <si>
    <t>527447423</t>
  </si>
  <si>
    <t>138*0,5 'Přepočtené koeficientem množství</t>
  </si>
  <si>
    <t>61</t>
  </si>
  <si>
    <t>Úprava povrchů vnitřních</t>
  </si>
  <si>
    <t>12</t>
  </si>
  <si>
    <t>612325101</t>
  </si>
  <si>
    <t>Vápenocementová omítka rýh hrubá ve stěnách, šířky rýhy do 150 mm</t>
  </si>
  <si>
    <t>1926627645</t>
  </si>
  <si>
    <t>https://podminky.urs.cz/item/CS_URS_2022_01/612325101</t>
  </si>
  <si>
    <t>položka pro vyrovnání jádra po osekaném soklíku pro provedení nového soklu (pod úrovní podlah.betonu není uvažována)</t>
  </si>
  <si>
    <t>"107"0,1*(7,52*2+5,7*2-1,25+0,15*2-0,9-1,25-1,08)</t>
  </si>
  <si>
    <t>"117"0,1*(2,96-2,51+0,5*2+18,5-0,9+1,7+5,03-3,0+2,175+14,4-1,55+0,11*2-0,9)</t>
  </si>
  <si>
    <t>13</t>
  </si>
  <si>
    <t>612131121</t>
  </si>
  <si>
    <t>Podkladní a spojovací vrstva vnitřních omítaných ploch penetrace disperzní nanášená ručně stěn</t>
  </si>
  <si>
    <t>-2113361529</t>
  </si>
  <si>
    <t>https://podminky.urs.cz/item/CS_URS_2022_01/612131121</t>
  </si>
  <si>
    <t>14</t>
  </si>
  <si>
    <t>612142001</t>
  </si>
  <si>
    <t>Potažení vnitřních ploch pletivem v ploše nebo pruzích, na plném podkladu sklovláknitým vtlačením do tmelu stěn</t>
  </si>
  <si>
    <t>421700083</t>
  </si>
  <si>
    <t>https://podminky.urs.cz/item/CS_URS_2022_01/612142001</t>
  </si>
  <si>
    <t>"prům.v.cca 0,7m"psch</t>
  </si>
  <si>
    <t>zazdívka otvoru (obroušení kolem otvoru v š.100mm - dvířka neodečítány - rezerva na pracnost)</t>
  </si>
  <si>
    <t>"čv102-pozn.9"0,8*0,8</t>
  </si>
  <si>
    <t>"čv104-pozn.5"1,2*1,0</t>
  </si>
  <si>
    <t>"čv104-pozn.8"0,6*1,5</t>
  </si>
  <si>
    <t>"čv104-pozn.9"0,6*1,2</t>
  </si>
  <si>
    <t>"čv104-pozn.11"0,6*1,3</t>
  </si>
  <si>
    <t>-972263132</t>
  </si>
  <si>
    <t>16</t>
  </si>
  <si>
    <t>612321131</t>
  </si>
  <si>
    <t>Potažení vnitřních ploch vápenocementovým štukem tloušťky do 3 mm svislých konstrukcí stěn</t>
  </si>
  <si>
    <t>-1925501268</t>
  </si>
  <si>
    <t>https://podminky.urs.cz/item/CS_URS_2022_01/612321131</t>
  </si>
  <si>
    <t>"prům.v.zdiva cca 0,7m, v.soklu 0,1m"(0,7-0,1)*(1,2+0,98)</t>
  </si>
  <si>
    <t>17</t>
  </si>
  <si>
    <t>612325205</t>
  </si>
  <si>
    <t>Vápenocementová omítka jednotlivých malých ploch hrubá na stěnách, plochy jednotlivě přes 1,0 do 4 m2</t>
  </si>
  <si>
    <t>-1928739938</t>
  </si>
  <si>
    <t>https://podminky.urs.cz/item/CS_URS_2022_01/612325205</t>
  </si>
  <si>
    <t>"čv103-pozn.1 (pod KO umyvadla mč118) - nutnost provedení odsouhlasí TDI"1</t>
  </si>
  <si>
    <t>63</t>
  </si>
  <si>
    <t>Podlahy a podlahové konstrukce</t>
  </si>
  <si>
    <t>18</t>
  </si>
  <si>
    <t>631311134</t>
  </si>
  <si>
    <t>Mazanina z betonu prostého bez zvýšených nároků na prostředí tl. přes 120 do 240 mm tř. C 16/20</t>
  </si>
  <si>
    <t>m3</t>
  </si>
  <si>
    <t>268788954</t>
  </si>
  <si>
    <t>https://podminky.urs.cz/item/CS_URS_2022_01/631311134</t>
  </si>
  <si>
    <t>podkladní beton tl.150mm</t>
  </si>
  <si>
    <t>plocha poklopů neodečtena (ponecháno jako rezerva na případné výškové nerovnosti)</t>
  </si>
  <si>
    <t>"101 - I"0,15*(0,8*1,45+0,7*0,53+1,7*(4,05+3,335+0,31))</t>
  </si>
  <si>
    <t>"101 - II"0,15*(0,8*4,7+1,83*2,65+1,7*3,07)</t>
  </si>
  <si>
    <t>"107"0,15*(1,6*5,275-0,93*0,735+1,3*0,56)</t>
  </si>
  <si>
    <t>"117"0,15*(1,7*(0,5+17,41+1,45)+0,27*0,9+0,99*(2,0+1,83)+0,83*0,93/2)</t>
  </si>
  <si>
    <t>"120"0,15*(3,61*0,85+0,37*0,8+1,7*(1,8+2,5+0,8)+1,8*0,77+1,4*(24,62-1,8-1,21)+0,71*(1,1*3+2,2)+1,07*(1,6+1,1*3))</t>
  </si>
  <si>
    <t>19</t>
  </si>
  <si>
    <t>631311125</t>
  </si>
  <si>
    <t>Mazanina z betonu prostého bez zvýšených nároků na prostředí tl. přes 80 do 120 mm tř. C 20/25</t>
  </si>
  <si>
    <t>646023946</t>
  </si>
  <si>
    <t>https://podminky.urs.cz/item/CS_URS_2022_01/631311125</t>
  </si>
  <si>
    <t>podlahový beton tl.100mm</t>
  </si>
  <si>
    <t>výměra vč.zabetonování vík poklopů</t>
  </si>
  <si>
    <t>"101 - I"0,1*(0,8*1,45+0,7*0,53+1,7*(4,05+3,335+0,31))</t>
  </si>
  <si>
    <t>"101 - II"0,1*(0,8*4,7+1,83*2,65+1,7*3,07)</t>
  </si>
  <si>
    <t>"107"0,1*(1,6*5,275-0,93*0,735+1,3*0,56)</t>
  </si>
  <si>
    <t>"víka poklopů"0,1*0,6*0,6*2</t>
  </si>
  <si>
    <t>"117"0,1*(1,7*(0,5+17,41+1,45)+0,27*0,9+0,99*(2,0+1,83)+0,83*0,93/2)</t>
  </si>
  <si>
    <t>"pozn.4 - víko poklopu"0,1*0,6*0,9</t>
  </si>
  <si>
    <t>"120"0,1*(3,61*0,85+0,37*0,8+1,7*(1,8+2,5+0,8)+1,8*0,77+1,4*(24,62-1,8-1,21)+0,71*(1,1*3+2,2)+1,07*(1,6+1,1*3))</t>
  </si>
  <si>
    <t>"pozn.2 - víko poklopu"0,1*0,6*0,6</t>
  </si>
  <si>
    <t>20</t>
  </si>
  <si>
    <t>63pb</t>
  </si>
  <si>
    <t xml:space="preserve">Pomocné prkenné bednění v místě šachtových poklopů (celkem do cca 5m2) - zřízení, opotřebení, odstranění </t>
  </si>
  <si>
    <t>kpl</t>
  </si>
  <si>
    <t>1536158860</t>
  </si>
  <si>
    <t>63zot</t>
  </si>
  <si>
    <t>Zabetonování otvorů po vyřezaném potrubí teplé a cirkulační vody dle čv104-pozn.6</t>
  </si>
  <si>
    <t>-1050422155</t>
  </si>
  <si>
    <t>95</t>
  </si>
  <si>
    <t>Různé dokončovací konstrukce a práce pozemních staveb</t>
  </si>
  <si>
    <t>22</t>
  </si>
  <si>
    <t>952901111</t>
  </si>
  <si>
    <t>Vyčištění budov nebo objektů před předáním do užívání budov bytové nebo občanské výstavby, světlé výšky podlaží do 4 m</t>
  </si>
  <si>
    <t>-1086599585</t>
  </si>
  <si>
    <t>https://podminky.urs.cz/item/CS_URS_2022_01/952901111</t>
  </si>
  <si>
    <t>předkolaudační úklid</t>
  </si>
  <si>
    <t>23</t>
  </si>
  <si>
    <t>953942425</t>
  </si>
  <si>
    <t>Osazování drobných kovových předmětů se zalitím maltou cementovou, do vysekaných kapes nebo připravených otvorů rámů litinových poklopů v podlahách nebo čisticích dvířek v kouřových kanálech</t>
  </si>
  <si>
    <t>1784769167</t>
  </si>
  <si>
    <t>https://podminky.urs.cz/item/CS_URS_2022_01/953942425</t>
  </si>
  <si>
    <t>24</t>
  </si>
  <si>
    <t>95p60100</t>
  </si>
  <si>
    <t>AL poklop s rámem pro zadláždění 600/1000mm - dodávka</t>
  </si>
  <si>
    <t>2070763394</t>
  </si>
  <si>
    <t>"čv102-pozn.8"1</t>
  </si>
  <si>
    <t>25</t>
  </si>
  <si>
    <t>95p6090</t>
  </si>
  <si>
    <t>AL poklop s rámem pro zadláždění 600/900mm - dodávka</t>
  </si>
  <si>
    <t>-865875558</t>
  </si>
  <si>
    <t>"čv103-pozn.4"1</t>
  </si>
  <si>
    <t>26</t>
  </si>
  <si>
    <t>95p6060</t>
  </si>
  <si>
    <t>AL poklop s rámem pro zadláždění 600/600mm - dodávka</t>
  </si>
  <si>
    <t>991442177</t>
  </si>
  <si>
    <t>"čv102-pozn.3"1</t>
  </si>
  <si>
    <t>"čv102-pozn.6"1</t>
  </si>
  <si>
    <t>"čv103-pozn.3"1</t>
  </si>
  <si>
    <t>"čv104-pozn.2"1</t>
  </si>
  <si>
    <t>27</t>
  </si>
  <si>
    <t>95p4545</t>
  </si>
  <si>
    <t>AL poklop s rámem pro zadláždění 450/450mm - dodávka</t>
  </si>
  <si>
    <t>1832697299</t>
  </si>
  <si>
    <t>"čv103-pozn.2"1</t>
  </si>
  <si>
    <t>"čv104-pozn.4"2</t>
  </si>
  <si>
    <t>28</t>
  </si>
  <si>
    <t>95ocp</t>
  </si>
  <si>
    <t>Ocelový PZn poklop s.o.600/600mm (plech slza, ocel.rám) - dodávka vč.povrch.úpravy</t>
  </si>
  <si>
    <t>-1324127997</t>
  </si>
  <si>
    <t>"čv102-pozn.7"1</t>
  </si>
  <si>
    <t>"čv104-pozn.3"1</t>
  </si>
  <si>
    <t>29</t>
  </si>
  <si>
    <t>95rd3030</t>
  </si>
  <si>
    <t>Plechová revizní dvířka s tlačným zámkem, bílé, 300/300mm - d,m</t>
  </si>
  <si>
    <t>-520876672</t>
  </si>
  <si>
    <t>"čv102-pozn.9"1</t>
  </si>
  <si>
    <t>"čv104-pozn.5"2</t>
  </si>
  <si>
    <t>"čv104-pozn.10"1</t>
  </si>
  <si>
    <t>30</t>
  </si>
  <si>
    <t>95rd2020</t>
  </si>
  <si>
    <t>Plechová revizní dvířka s tlačným zámkem, bílé, 200/200mm - d,m</t>
  </si>
  <si>
    <t>-1109421638</t>
  </si>
  <si>
    <t>"čv102-pozn.10"1</t>
  </si>
  <si>
    <t>"čv102-pozn.11"1</t>
  </si>
  <si>
    <t>"čv104-pozn.7"2</t>
  </si>
  <si>
    <t>"čv104-pozn.8"1</t>
  </si>
  <si>
    <t>"čv104-pozn.9"1</t>
  </si>
  <si>
    <t>"čv104-pozn.11"1</t>
  </si>
  <si>
    <t>"čv104-pozn.12"1</t>
  </si>
  <si>
    <t>31</t>
  </si>
  <si>
    <t>95rd3030n</t>
  </si>
  <si>
    <t>Plechová revizní dvířka s tlačným zámkem, 300/300mm - d,m dle čv102-pozn.12 vč. 2x nátěr v odstínu kabřince</t>
  </si>
  <si>
    <t>1776076918</t>
  </si>
  <si>
    <t>32</t>
  </si>
  <si>
    <t>95dovs</t>
  </si>
  <si>
    <t>Stávající dřevěný obklad vodoměrné sestavy na ocel.svařov.rámu - kompletní dmtž, uložení a zpětná mtž</t>
  </si>
  <si>
    <t>-845687397</t>
  </si>
  <si>
    <t>96</t>
  </si>
  <si>
    <t>Bourání konstrukcí</t>
  </si>
  <si>
    <t>33</t>
  </si>
  <si>
    <t>965081213</t>
  </si>
  <si>
    <t>Bourání podlah z dlaždic bez podkladního lože nebo mazaniny, s jakoukoliv výplní spár keramických nebo xylolitových tl. do 10 mm, plochy přes 1 m2</t>
  </si>
  <si>
    <t>-1962314793</t>
  </si>
  <si>
    <t>https://podminky.urs.cz/item/CS_URS_2022_01/965081213</t>
  </si>
  <si>
    <t>čv102 - výměry dle tab.místností</t>
  </si>
  <si>
    <t>"101"74,91</t>
  </si>
  <si>
    <t>"107"27,48</t>
  </si>
  <si>
    <t>čv103 - výměry dle tab.místností</t>
  </si>
  <si>
    <t>"117"61,84</t>
  </si>
  <si>
    <t>čv104 - výměry dle tab.místností</t>
  </si>
  <si>
    <t>"120"132,36</t>
  </si>
  <si>
    <t>34</t>
  </si>
  <si>
    <t>965081611</t>
  </si>
  <si>
    <t>Odsekání soklíků včetně otlučení podkladní omítky až na zdivo rovných</t>
  </si>
  <si>
    <t>163001968</t>
  </si>
  <si>
    <t>https://podminky.urs.cz/item/CS_URS_2022_01/965081611</t>
  </si>
  <si>
    <t>"107"7,52*2+5,7*2-1,25+0,15*2-0,9-1,25</t>
  </si>
  <si>
    <t>"117"2,96-2,51+0,5*2+18,5-0,9+1,7+5,03-3,0+2,175+14,4-1,55+0,11*2-0,9</t>
  </si>
  <si>
    <t>"120"10,5*2+4,9*2+24,62*2+0,28*2+0,27*2-3,02+0,9*2-1,0*6-0,9-0,7-1,55+0,22*2</t>
  </si>
  <si>
    <t>35</t>
  </si>
  <si>
    <t>96pskd</t>
  </si>
  <si>
    <t>Proříznutí spáry ker.dlažby diamant.kotoučem před jejím vybouráním</t>
  </si>
  <si>
    <t>-862380322</t>
  </si>
  <si>
    <t>v místě dveří (průchodů)</t>
  </si>
  <si>
    <t>"101,107"0,8*3+1,25+1,97+1,5+0,8+1,25</t>
  </si>
  <si>
    <t>"117"0,8*2+3,0</t>
  </si>
  <si>
    <t>"120"0,9*6+0,6+0,8+1,45</t>
  </si>
  <si>
    <t>36</t>
  </si>
  <si>
    <t>96pos</t>
  </si>
  <si>
    <t>Proříznutí omítky nad ker.soklem diamant.kotoučem před jeho odbouráním</t>
  </si>
  <si>
    <t>-459994710</t>
  </si>
  <si>
    <t>37</t>
  </si>
  <si>
    <t>977311112</t>
  </si>
  <si>
    <t>Řezání stávajících betonových mazanin bez vyztužení hloubky přes 50 do 100 mm</t>
  </si>
  <si>
    <t>460769164</t>
  </si>
  <si>
    <t>https://podminky.urs.cz/item/CS_URS_2022_01/977311112</t>
  </si>
  <si>
    <t>"101 - I"0,8+1,45+1,21+3,335+2,35+2,23+0,53+3,35+3,335+0,31</t>
  </si>
  <si>
    <t>"101 - II"0,8+4,7+2,65+1,24+1,7+3,07+1,97+1,6</t>
  </si>
  <si>
    <t>"107"3,975+0,56+2,16+0,735+0,8+1,25</t>
  </si>
  <si>
    <t>"117"0,5+17,41-0,9+0,27*2+2,2+1,7+1,45+16,64-1,83-2,0+0,5+1,92+0,99*3</t>
  </si>
  <si>
    <t>"120"0,3+24,62+4,9+2,07-1,1*3+0,71*2*3+0,2-2,2+0,71+1,55+24,62+4,9-1,6+1,07-1,1*3+1,07*2*3-1,8+1,07+0,77+1,22</t>
  </si>
  <si>
    <t>38</t>
  </si>
  <si>
    <t>965042141</t>
  </si>
  <si>
    <t>Bourání mazanin betonových nebo z litého asfaltu tl. do 100 mm, plochy přes 4 m2</t>
  </si>
  <si>
    <t>-1102650197</t>
  </si>
  <si>
    <t>https://podminky.urs.cz/item/CS_URS_2022_01/965042141</t>
  </si>
  <si>
    <t>39</t>
  </si>
  <si>
    <t>977312113</t>
  </si>
  <si>
    <t>Řezání stávajících betonových mazanin s vyztužením hloubky přes 100 do 150 mm</t>
  </si>
  <si>
    <t>1036989645</t>
  </si>
  <si>
    <t>https://podminky.urs.cz/item/CS_URS_2022_01/977312113</t>
  </si>
  <si>
    <t>"101 - I"0,8+1,45+1,21+3,335+2,35+2,23+0,7+0,53+3,35+3,335+0,31</t>
  </si>
  <si>
    <t>"101 - II"0,8+4,7+2,65+1,24+1,7+3,07+1,7+3,45+1,83+4,7</t>
  </si>
  <si>
    <t>"107"3,975+0,56+1,3+2,16+0,735+4,54+1,6</t>
  </si>
  <si>
    <t>"117"0,5+17,41+0,27*2+2,2+1,7+1,45+16,64+0,5+1,92+0,99*3</t>
  </si>
  <si>
    <t>"120"0,85+24,62+4,9+2,07+0,71*2*3+0,71+3,18+24,62+4,9+1,07+1,07*2*3+1,07+0,77+1,22</t>
  </si>
  <si>
    <t>40</t>
  </si>
  <si>
    <t>965042241</t>
  </si>
  <si>
    <t>Bourání mazanin betonových nebo z litého asfaltu tl. přes 100 mm, plochy přes 4 m2</t>
  </si>
  <si>
    <t>-1927488262</t>
  </si>
  <si>
    <t>https://podminky.urs.cz/item/CS_URS_2022_01/965042241</t>
  </si>
  <si>
    <t>uvažována totožná plocha jako u podlahového betonu (při realizaci bude možná ponechán přesah s HI pro napojení HI = o trochu menší plochy = rezerva)</t>
  </si>
  <si>
    <t>41</t>
  </si>
  <si>
    <t>965049112</t>
  </si>
  <si>
    <t>Bourání mazanin Příplatek k cenám za bourání mazanin betonových se svařovanou sítí, tl. přes 100 mm</t>
  </si>
  <si>
    <t>2111093890</t>
  </si>
  <si>
    <t>https://podminky.urs.cz/item/CS_URS_2022_01/965049112</t>
  </si>
  <si>
    <t>42</t>
  </si>
  <si>
    <t>963015111</t>
  </si>
  <si>
    <t>Demontáž prefabrikovaných krycích desek kanálů, šachet nebo žump hmotnosti do 0,06 t</t>
  </si>
  <si>
    <t>-270682651</t>
  </si>
  <si>
    <t>https://podminky.urs.cz/item/CS_URS_2022_01/963015111</t>
  </si>
  <si>
    <t>Poznámka k položce:_x000D_
ceníková tonáž suti je ponížena o 50% (zpětné použití 50% desek)</t>
  </si>
  <si>
    <t>43</t>
  </si>
  <si>
    <t>963015121</t>
  </si>
  <si>
    <t>Demontáž prefabrikovaných krycích desek kanálů, šachet nebo žump hmotnosti do 0,09 t</t>
  </si>
  <si>
    <t>-873040684</t>
  </si>
  <si>
    <t>https://podminky.urs.cz/item/CS_URS_2022_01/963015121</t>
  </si>
  <si>
    <t>"pzd 119/29/9"80</t>
  </si>
  <si>
    <t>44</t>
  </si>
  <si>
    <t>963015131</t>
  </si>
  <si>
    <t>Demontáž prefabrikovaných krycích desek kanálů, šachet nebo žump hmotnosti do 0,12 t</t>
  </si>
  <si>
    <t>1224647336</t>
  </si>
  <si>
    <t>https://podminky.urs.cz/item/CS_URS_2022_01/963015131</t>
  </si>
  <si>
    <t>"pzd 149/29/9-V5"58+64+16</t>
  </si>
  <si>
    <t>45</t>
  </si>
  <si>
    <t>979051112</t>
  </si>
  <si>
    <t>Očištění vybouraných prvků při překopech inženýrských sítí od spojovacího materiálu s odklizením a uložením očištěných hmot a spojovacího materiálu na skládku do vzdálenosti 10 m nebo naložením na dopravní prostředek dlaždic, desek nebo tvarovek s původním vyplněním spár cementovou maltou</t>
  </si>
  <si>
    <t>-812750369</t>
  </si>
  <si>
    <t>https://podminky.urs.cz/item/CS_URS_2022_01/979051112</t>
  </si>
  <si>
    <t>Poznámka k položce:_x000D_
Rozpočet uvažuje s ponecháním zpětně použitých PZD desek v prostoru technol.manipulace, případný přesun nad rámec technol.manipulace započítá zhotovitel do ceny této položky.</t>
  </si>
  <si>
    <t>čv102,103</t>
  </si>
  <si>
    <t>položka pro očištění 50% vyjmutých PZD desek (50% k likvidaci)</t>
  </si>
  <si>
    <t>"výměra=plocha 1strany prefabrikátu"(0,3*0,6*(22+16)+0,3*0,75*16+0,3*0,9*22+0,3*1,2*80+0,3*1,5*(58+64+16))*0,5</t>
  </si>
  <si>
    <t>46</t>
  </si>
  <si>
    <t>976085311</t>
  </si>
  <si>
    <t>Vybourání drobných zámečnických a jiných konstrukcí kanalizačních rámů litinových, z rýhovaného plechu nebo betonových včetně poklopů nebo mříží, plochy do 0,60 m2</t>
  </si>
  <si>
    <t>10577200</t>
  </si>
  <si>
    <t>https://podminky.urs.cz/item/CS_URS_2022_01/976085311</t>
  </si>
  <si>
    <t>"čv102-pozn.7 (dřevěný poklop s ocel.rámem)"1</t>
  </si>
  <si>
    <t>47</t>
  </si>
  <si>
    <t>976072221</t>
  </si>
  <si>
    <t>Vybourání kovových madel, zábradlí, dvířek, zděří, kotevních želez komínových a topných dvířek, ventilací apod., plochy do 0,30 m2, ze zdiva cihelného nebo kamenného</t>
  </si>
  <si>
    <t>199856295</t>
  </si>
  <si>
    <t>https://podminky.urs.cz/item/CS_URS_2022_01/976072221</t>
  </si>
  <si>
    <t>"čv102-pozn.10"2</t>
  </si>
  <si>
    <t>"čv102-pozn.11 - plastová dvířka"1</t>
  </si>
  <si>
    <t>"čv102-pozn.12"1</t>
  </si>
  <si>
    <t>"čv104-pozn.5"1</t>
  </si>
  <si>
    <t>"čv104-pozn.12 - plastová dvířka"1</t>
  </si>
  <si>
    <t>48</t>
  </si>
  <si>
    <t>340000998</t>
  </si>
  <si>
    <t>Řezání stěnových dílců z lehkých betonů tl. do 100 mm</t>
  </si>
  <si>
    <t>-55516850</t>
  </si>
  <si>
    <t>https://podminky.urs.cz/item/CS_URS_2022_01/340000998</t>
  </si>
  <si>
    <t>položka pro oříznutí bouraného otvoru s případným začištěním dle potřeby (přisekání, atd.)!</t>
  </si>
  <si>
    <t>"čv102-pozn.9"0,6*4</t>
  </si>
  <si>
    <t>"čv102-pozn.10"0,6*4</t>
  </si>
  <si>
    <t>"čv102-pozn.11"0,6*2+0,3*2</t>
  </si>
  <si>
    <t>"čv102-pozn.12"0,4*2+1,2*2</t>
  </si>
  <si>
    <t>"čv104-pozn.5"1,0*2+0,8*2</t>
  </si>
  <si>
    <t>"čv104-pozn.7"2*(0,4*2+1,3*2)</t>
  </si>
  <si>
    <t>"čv104-pozn.8"0,4*2+1,3*2</t>
  </si>
  <si>
    <t>"čv104-pozn.9"0,4*2+1,0*2</t>
  </si>
  <si>
    <t>"čv104-pozn.10"0,6*4</t>
  </si>
  <si>
    <t>"čv104-pozn.11"0,4*2+1,1*2</t>
  </si>
  <si>
    <t>"čv104-pozn.12"0,4*2+1,1*2</t>
  </si>
  <si>
    <t>49</t>
  </si>
  <si>
    <t>971038511</t>
  </si>
  <si>
    <t>Vybourání otvorů ve zdivu základovém nebo nadzákladovém z cihel, tvárnic, příčkovek dutých tvárnic nebo příčkovek, velikosti plochy do 1 m2, tl. do 50 mm</t>
  </si>
  <si>
    <t>951750668</t>
  </si>
  <si>
    <t>https://podminky.urs.cz/item/CS_URS_2022_01/971038511</t>
  </si>
  <si>
    <t>50</t>
  </si>
  <si>
    <t>978035117</t>
  </si>
  <si>
    <t>Odstranění tenkovrstvých omítek nebo štuku tloušťky do 2 mm obroušením, rozsahu přes 50 do 100%</t>
  </si>
  <si>
    <t>1470366876</t>
  </si>
  <si>
    <t>https://podminky.urs.cz/item/CS_URS_2022_01/978035117</t>
  </si>
  <si>
    <t>položka pro obroušení  linkrusty a omítky o tl.5mm = koef.mn.3</t>
  </si>
  <si>
    <t>"čv102-pozn.9 (kolem otvoru v š.100mm)"0,8*0,8-0,6*0,6</t>
  </si>
  <si>
    <t>"čv104-pozn.5"1,2*1,0-1,0*0,8</t>
  </si>
  <si>
    <t>"čv104-pozn.8"0,6*1,5-0,4*1,3</t>
  </si>
  <si>
    <t>"čv104-pozn.9"0,6*1,2-0,4*1,0</t>
  </si>
  <si>
    <t>"čv104-pozn.11"0,6*1,3-0,4*1,1</t>
  </si>
  <si>
    <t>1,72*3 'Přepočtené koeficientem množství</t>
  </si>
  <si>
    <t>51</t>
  </si>
  <si>
    <t>978059541</t>
  </si>
  <si>
    <t>Odsekání obkladů stěn včetně otlučení podkladní omítky až na zdivo z obkládaček vnitřních, z jakýchkoliv materiálů, plochy přes 1 m2</t>
  </si>
  <si>
    <t>139691436</t>
  </si>
  <si>
    <t>https://podminky.urs.cz/item/CS_URS_2022_01/978059541</t>
  </si>
  <si>
    <t>"čv103-pozn.1"0,92*1,25</t>
  </si>
  <si>
    <t>997</t>
  </si>
  <si>
    <t>Přesun sutě</t>
  </si>
  <si>
    <t>52</t>
  </si>
  <si>
    <t>997013211</t>
  </si>
  <si>
    <t>Vnitrostaveništní doprava suti a vybouraných hmot vodorovně do 50 m svisle ručně pro budovy a haly výšky do 6 m</t>
  </si>
  <si>
    <t>t</t>
  </si>
  <si>
    <t>246832536</t>
  </si>
  <si>
    <t>https://podminky.urs.cz/item/CS_URS_2022_01/997013211</t>
  </si>
  <si>
    <t>53</t>
  </si>
  <si>
    <t>997013501</t>
  </si>
  <si>
    <t>Odvoz suti a vybouraných hmot na skládku nebo meziskládku se složením, na vzdálenost do 1 km</t>
  </si>
  <si>
    <t>-1218759377</t>
  </si>
  <si>
    <t>https://podminky.urs.cz/item/CS_URS_2022_01/997013501</t>
  </si>
  <si>
    <t>54</t>
  </si>
  <si>
    <t>997013509</t>
  </si>
  <si>
    <t>Odvoz suti a vybouraných hmot na skládku nebo meziskládku se složením, na vzdálenost Příplatek k ceně za každý další i započatý 1 km přes 1 km</t>
  </si>
  <si>
    <t>1008471961</t>
  </si>
  <si>
    <t>https://podminky.urs.cz/item/CS_URS_2022_01/997013509</t>
  </si>
  <si>
    <t>96,495*14 'Přepočtené koeficientem množství</t>
  </si>
  <si>
    <t>55</t>
  </si>
  <si>
    <t>997013869</t>
  </si>
  <si>
    <t>Poplatek za uložení stavebního odpadu na recyklační skládce (skládkovné) ze směsí nebo oddělených frakcí betonu, cihel a keramických výrobků zatříděného do Katalogu odpadů pod kódem 17 01 07</t>
  </si>
  <si>
    <t>-2051077969</t>
  </si>
  <si>
    <t>https://podminky.urs.cz/item/CS_URS_2022_01/997013869</t>
  </si>
  <si>
    <t xml:space="preserve">Poznámka k položce:_x000D_
v ceně zohledněte cca 0,5t asf.pásů </t>
  </si>
  <si>
    <t>998</t>
  </si>
  <si>
    <t>Přesun hmot</t>
  </si>
  <si>
    <t>56</t>
  </si>
  <si>
    <t>998017001</t>
  </si>
  <si>
    <t>Přesun hmot pro budovy občanské výstavby, bydlení, výrobu a služby s omezením mechanizace vodorovná dopravní vzdálenost do 100 m pro budovy s jakoukoliv nosnou konstrukcí výšky do 6 m</t>
  </si>
  <si>
    <t>1574603744</t>
  </si>
  <si>
    <t>https://podminky.urs.cz/item/CS_URS_2022_01/998017001</t>
  </si>
  <si>
    <t>PSV</t>
  </si>
  <si>
    <t>Práce a dodávky PSV</t>
  </si>
  <si>
    <t>711</t>
  </si>
  <si>
    <t>Izolace proti vodě, vlhkosti a plynům</t>
  </si>
  <si>
    <t>57</t>
  </si>
  <si>
    <t>711řhi</t>
  </si>
  <si>
    <t>Zaříznutí okrajů izolace pro napojení nové izolace</t>
  </si>
  <si>
    <t>628349889</t>
  </si>
  <si>
    <t>zaříznutí pro ponechání napojovacích přesahů HI</t>
  </si>
  <si>
    <t>58</t>
  </si>
  <si>
    <t>711131811</t>
  </si>
  <si>
    <t>Odstranění izolace proti zemní vlhkosti na ploše vodorovné V</t>
  </si>
  <si>
    <t>197303668</t>
  </si>
  <si>
    <t>https://podminky.urs.cz/item/CS_URS_2022_01/711131811</t>
  </si>
  <si>
    <t>uvažována totožná plocha jako podlahový beton (při realizaci bude možná ponechán přesah s HI pro napojení HI = o trochu menší plochy = rezerva)</t>
  </si>
  <si>
    <t>"101 - I"(0,8*1,45+0,7*0,53+1,7*(4,05+3,335+0,31))</t>
  </si>
  <si>
    <t>"101 - II"(0,8*4,7+1,83*2,65+1,7*3,07)</t>
  </si>
  <si>
    <t>"107"(1,6*5,275-0,93*0,735+1,3*0,56)</t>
  </si>
  <si>
    <t>"117"(1,7*(0,5+17,41+1,45)+0,27*0,9+0,99*(2,0+1,83)+0,83*0,93/2)</t>
  </si>
  <si>
    <t>"120"(3,61*0,85+0,37*0,8+1,7*(1,8+2,5+0,8)+1,8*0,77+1,4*(24,62-1,8-1,21)+0,71*(1,1*3+2,2)+1,07*(1,6+1,1*3))</t>
  </si>
  <si>
    <t>59</t>
  </si>
  <si>
    <t>711111001</t>
  </si>
  <si>
    <t>Provedení izolace proti zemní vlhkosti natěradly a tmely za studena na ploše vodorovné V nátěrem penetračním</t>
  </si>
  <si>
    <t>-792575085</t>
  </si>
  <si>
    <t>https://podminky.urs.cz/item/CS_URS_2022_01/711111001</t>
  </si>
  <si>
    <t>60</t>
  </si>
  <si>
    <t>11163150</t>
  </si>
  <si>
    <t>lak penetrační asfaltový</t>
  </si>
  <si>
    <t>874984300</t>
  </si>
  <si>
    <t>127,082*0,00033 'Přepočtené koeficientem množství</t>
  </si>
  <si>
    <t>711141559</t>
  </si>
  <si>
    <t>Provedení izolace proti zemní vlhkosti pásy přitavením NAIP na ploše vodorovné V</t>
  </si>
  <si>
    <t>-111379621</t>
  </si>
  <si>
    <t>https://podminky.urs.cz/item/CS_URS_2022_01/711141559</t>
  </si>
  <si>
    <t>provedení na ponechané přesahy stávající HI</t>
  </si>
  <si>
    <t>62</t>
  </si>
  <si>
    <t>62853004</t>
  </si>
  <si>
    <t>pás asfaltový natavitelný modifikovaný SBS tl 4,0mm s vložkou ze skleněné tkaniny a spalitelnou PE fólií nebo jemnozrnným minerálním posypem na horním povrchu</t>
  </si>
  <si>
    <t>714329679</t>
  </si>
  <si>
    <t>127,082*1,1655 'Přepočtené koeficientem množství</t>
  </si>
  <si>
    <t>998711101</t>
  </si>
  <si>
    <t>Přesun hmot pro izolace proti vodě, vlhkosti a plynům stanovený z hmotnosti přesunovaného materiálu vodorovná dopravní vzdálenost do 50 m v objektech výšky do 6 m</t>
  </si>
  <si>
    <t>1836410775</t>
  </si>
  <si>
    <t>https://podminky.urs.cz/item/CS_URS_2022_01/998711101</t>
  </si>
  <si>
    <t>64</t>
  </si>
  <si>
    <t>998711181</t>
  </si>
  <si>
    <t>Přesun hmot pro izolace proti vodě, vlhkosti a plynům stanovený z hmotnosti přesunovaného materiálu Příplatek k cenám za přesun prováděný bez použití mechanizace pro jakoukoliv výšku objektu</t>
  </si>
  <si>
    <t>506393624</t>
  </si>
  <si>
    <t>https://podminky.urs.cz/item/CS_URS_2022_01/998711181</t>
  </si>
  <si>
    <t>7299</t>
  </si>
  <si>
    <t>ZTI a ÚT</t>
  </si>
  <si>
    <t>65</t>
  </si>
  <si>
    <t>720730</t>
  </si>
  <si>
    <t>ZTI a ÚT - d,m dle samostatného rozpočtu</t>
  </si>
  <si>
    <t>-882245132</t>
  </si>
  <si>
    <t>725</t>
  </si>
  <si>
    <t>Zdravotechnika - zařizovací předměty</t>
  </si>
  <si>
    <t>66</t>
  </si>
  <si>
    <t>725210911</t>
  </si>
  <si>
    <t>Opravy umyvadel odmontování umyvadla bez konzol a jeho zpětná montáž na původní konzoly bez výtokových armatur</t>
  </si>
  <si>
    <t>1119701754</t>
  </si>
  <si>
    <t>https://podminky.urs.cz/item/CS_URS_2022_01/725210911</t>
  </si>
  <si>
    <t>67</t>
  </si>
  <si>
    <t>998725101</t>
  </si>
  <si>
    <t>Přesun hmot pro zařizovací předměty stanovený z hmotnosti přesunovaného materiálu vodorovná dopravní vzdálenost do 50 m v objektech výšky do 6 m</t>
  </si>
  <si>
    <t>1389953565</t>
  </si>
  <si>
    <t>https://podminky.urs.cz/item/CS_URS_2022_01/998725101</t>
  </si>
  <si>
    <t>767</t>
  </si>
  <si>
    <t>Konstrukce zámečnické</t>
  </si>
  <si>
    <t>68</t>
  </si>
  <si>
    <t>767mř</t>
  </si>
  <si>
    <t>Stávající ocel.mříž navařená na zábradlí schodiště - dmtž, uložení a zpět.mtž dle čv102-pozn.4 vč.přebroušení a zatření svarů</t>
  </si>
  <si>
    <t>1187932546</t>
  </si>
  <si>
    <t>69</t>
  </si>
  <si>
    <t>767rr</t>
  </si>
  <si>
    <t>Roznášecí ocel.rám z U80 pod rám nového Al poklopu (U80 celk.dl.4,5m) - d,m vč.konečné povrch.úpravy dle čv102-pozn.8</t>
  </si>
  <si>
    <t>-836688883</t>
  </si>
  <si>
    <t>771</t>
  </si>
  <si>
    <t>Podlahy z dlaždic</t>
  </si>
  <si>
    <t>70</t>
  </si>
  <si>
    <t>776111112</t>
  </si>
  <si>
    <t>Příprava podkladu broušení podlah nového podkladu betonového</t>
  </si>
  <si>
    <t>700656529</t>
  </si>
  <si>
    <t>https://podminky.urs.cz/item/CS_URS_2022_01/776111112</t>
  </si>
  <si>
    <t>nový podlahový beton tl.100mm</t>
  </si>
  <si>
    <t>"víka poklopů"0,6*0,6*2</t>
  </si>
  <si>
    <t>"pozn.4 - víko poklopu"0,6*0,9</t>
  </si>
  <si>
    <t>"pozn.2 - víko poklopu"0,6*0,6</t>
  </si>
  <si>
    <t>71</t>
  </si>
  <si>
    <t>965046111</t>
  </si>
  <si>
    <t>Broušení stávajících betonových podlah úběr do 3 mm</t>
  </si>
  <si>
    <t>-2020221238</t>
  </si>
  <si>
    <t>https://podminky.urs.cz/item/CS_URS_2022_01/965046111</t>
  </si>
  <si>
    <t>položka pro odstranění lepidla po odstraněné dlažbě před provedením nové dlažby</t>
  </si>
  <si>
    <t>"plocha nové keramické dlažby"kd</t>
  </si>
  <si>
    <t>"odpočet - plocha nového podlah.betonu"-pb</t>
  </si>
  <si>
    <t>72</t>
  </si>
  <si>
    <t>771111011</t>
  </si>
  <si>
    <t>Příprava podkladu před provedením dlažby vysátí podlah</t>
  </si>
  <si>
    <t>1391878373</t>
  </si>
  <si>
    <t>https://podminky.urs.cz/item/CS_URS_2022_01/771111011</t>
  </si>
  <si>
    <t>73</t>
  </si>
  <si>
    <t>771121011</t>
  </si>
  <si>
    <t>Příprava podkladu před provedením dlažby nátěr penetrační na podlahu</t>
  </si>
  <si>
    <t>848793776</t>
  </si>
  <si>
    <t>https://podminky.urs.cz/item/CS_URS_2022_01/771121011</t>
  </si>
  <si>
    <t>295,294*2 'Přepočtené koeficientem množství</t>
  </si>
  <si>
    <t>74</t>
  </si>
  <si>
    <t>771151013</t>
  </si>
  <si>
    <t>Příprava podkladu před provedením dlažby samonivelační stěrka min.pevnosti 20 MPa, tloušťky přes 5 do 8 mm</t>
  </si>
  <si>
    <t>737169864</t>
  </si>
  <si>
    <t>https://podminky.urs.cz/item/CS_URS_2022_01/771151013</t>
  </si>
  <si>
    <t>Poznámka k položce:_x000D_
položka pro vyrovnání podlahy cem.stěrkou (z důvodu přebroušení podkladu je uvažováno s tl.5-8mm)</t>
  </si>
  <si>
    <t>75</t>
  </si>
  <si>
    <t>771574243</t>
  </si>
  <si>
    <t>Montáž podlah z dlaždic keramických lepených flexibilním lepidlem maloformátových pro vysoké mechanické zatížení hladkých přes 9 do 12 ks/m2</t>
  </si>
  <si>
    <t>587823410</t>
  </si>
  <si>
    <t>https://podminky.urs.cz/item/CS_URS_2022_01/771574243</t>
  </si>
  <si>
    <t>čv102,103,104 - výměry dle tab.místností</t>
  </si>
  <si>
    <t>případné nezadlážděné poklopy neodečítány - ponecháno na pracnost</t>
  </si>
  <si>
    <t>výměra vč.zadláždění poklopů</t>
  </si>
  <si>
    <t>"101"74,91-1,2*1,08</t>
  </si>
  <si>
    <t>76</t>
  </si>
  <si>
    <t>771474113</t>
  </si>
  <si>
    <t>Montáž soklů z dlaždic keramických lepených flexibilním lepidlem rovných, výšky přes 90 do 120 mm</t>
  </si>
  <si>
    <t>-745940968</t>
  </si>
  <si>
    <t>https://podminky.urs.cz/item/CS_URS_2022_01/771474113</t>
  </si>
  <si>
    <t>"107"7,52*2+5,7*2+1,2-1,25+0,15*2-0,9-1,25</t>
  </si>
  <si>
    <t>77</t>
  </si>
  <si>
    <t>59761434</t>
  </si>
  <si>
    <t>dlažba keramická slinutá hladká do interiéru i exteriéru pro vysoké mechanické namáhání přes 9 do 12ks/m2</t>
  </si>
  <si>
    <t>1021644567</t>
  </si>
  <si>
    <t>Poznámka k položce:_x000D_
dlažba neglazovaná slinutá, mrazuvzdorná, souč.tření min.0,6 za mokra</t>
  </si>
  <si>
    <t>ks*0,1</t>
  </si>
  <si>
    <t>308,582*1,1 'Přepočtené koeficientem množství</t>
  </si>
  <si>
    <t>78</t>
  </si>
  <si>
    <t>771591184</t>
  </si>
  <si>
    <t>Podlahy - dokončovací práce pracnější řezání dlaždic keramických rovné</t>
  </si>
  <si>
    <t>-436584182</t>
  </si>
  <si>
    <t>https://podminky.urs.cz/item/CS_URS_2022_01/771591184</t>
  </si>
  <si>
    <t>79</t>
  </si>
  <si>
    <t>771591115</t>
  </si>
  <si>
    <t>Podlahy - dokončovací práce spárování silikonem</t>
  </si>
  <si>
    <t>2109815155</t>
  </si>
  <si>
    <t>https://podminky.urs.cz/item/CS_URS_2022_01/771591115</t>
  </si>
  <si>
    <t>80</t>
  </si>
  <si>
    <t>771fš</t>
  </si>
  <si>
    <t>Fabionek ze štuku na horní hranu ker.soklu - d,m</t>
  </si>
  <si>
    <t>1197143665</t>
  </si>
  <si>
    <t>81</t>
  </si>
  <si>
    <t>771573913</t>
  </si>
  <si>
    <t>Výměna keramické dlaždice lepené velikosti přes 9 do 12 ks/m2</t>
  </si>
  <si>
    <t>1572734482</t>
  </si>
  <si>
    <t>https://podminky.urs.cz/item/CS_URS_2022_01/771573913</t>
  </si>
  <si>
    <t>čv104-pozn.6</t>
  </si>
  <si>
    <t>82</t>
  </si>
  <si>
    <t>1485981091</t>
  </si>
  <si>
    <t>Poznámka k položce:_x000D_
obdobná dlažba jako stávající</t>
  </si>
  <si>
    <t>2*0,3*0,3</t>
  </si>
  <si>
    <t>0,18*1,1 'Přepočtené koeficientem množství</t>
  </si>
  <si>
    <t>83</t>
  </si>
  <si>
    <t>998771101</t>
  </si>
  <si>
    <t>Přesun hmot pro podlahy z dlaždic stanovený z hmotnosti přesunovaného materiálu vodorovná dopravní vzdálenost do 50 m v objektech výšky do 6 m</t>
  </si>
  <si>
    <t>-1333686488</t>
  </si>
  <si>
    <t>https://podminky.urs.cz/item/CS_URS_2022_01/998771101</t>
  </si>
  <si>
    <t>84</t>
  </si>
  <si>
    <t>998771181</t>
  </si>
  <si>
    <t>Přesun hmot pro podlahy z dlaždic stanovený z hmotnosti přesunovaného materiálu Příplatek k ceně za přesun prováděný bez použití mechanizace pro jakoukoliv výšku objektu</t>
  </si>
  <si>
    <t>-435098363</t>
  </si>
  <si>
    <t>https://podminky.urs.cz/item/CS_URS_2022_01/998771181</t>
  </si>
  <si>
    <t>781</t>
  </si>
  <si>
    <t>Dokončovací práce - obklady</t>
  </si>
  <si>
    <t>85</t>
  </si>
  <si>
    <t>781řs</t>
  </si>
  <si>
    <t>Proříznutí spáry ker.obkladu před jeho vybouráním</t>
  </si>
  <si>
    <t>-1290552251</t>
  </si>
  <si>
    <t>"čv102-pozn.10"0,75*4</t>
  </si>
  <si>
    <t>"čv102-pozn.11"0,5*2+0,8*2</t>
  </si>
  <si>
    <t>"čv104-pozn.7"2*(1,5*2)</t>
  </si>
  <si>
    <t>"čv104-pozn.10"0,75*4</t>
  </si>
  <si>
    <t>86</t>
  </si>
  <si>
    <t>781473810</t>
  </si>
  <si>
    <t>Demontáž obkladů z dlaždic keramických lepených</t>
  </si>
  <si>
    <t>-1311830601</t>
  </si>
  <si>
    <t>https://podminky.urs.cz/item/CS_URS_2022_01/781473810</t>
  </si>
  <si>
    <t>osekání obkladaček v místě otvorů (dvířka neodečítány - rezerva na pracnost)</t>
  </si>
  <si>
    <t>"čv102-pozn.10, KO 150/150"0,75*0,75</t>
  </si>
  <si>
    <t>"čv102-pozn.11, KO 250/200"0,5*0,8</t>
  </si>
  <si>
    <t>"čv104-pozn.7, KO 150/150"2*(0,6*1,5)</t>
  </si>
  <si>
    <t>"čv104-pozn.10, KO 150/150"0,75*0,75</t>
  </si>
  <si>
    <t>"čv104-pozn.12"0,64*1,5</t>
  </si>
  <si>
    <t>87</t>
  </si>
  <si>
    <t>781151013</t>
  </si>
  <si>
    <t>Příprava podkladu před provedením obkladu lokální vyrovnání podkladu stěrkou, tloušťky do 3 mm, plochy přes 0,25 do 0,5 m2</t>
  </si>
  <si>
    <t>-1124238650</t>
  </si>
  <si>
    <t>https://podminky.urs.cz/item/CS_URS_2022_01/781151013</t>
  </si>
  <si>
    <t>položka pro případnou úpravu podkladu po osekaném obkladu</t>
  </si>
  <si>
    <t>doplnění obkladaček 250/200 v místě zazdívky otvorů (dvířka neodečítány - rezerva na pracnost)</t>
  </si>
  <si>
    <t>"čv102-pozn.11, KO 250/200"1</t>
  </si>
  <si>
    <t>88</t>
  </si>
  <si>
    <t>781151014</t>
  </si>
  <si>
    <t>Příprava podkladu před provedením obkladu lokální vyrovnání podkladu stěrkou, tloušťky do 3 mm, plochy přes 0,5 do 1,0 m2</t>
  </si>
  <si>
    <t>-289579326</t>
  </si>
  <si>
    <t>https://podminky.urs.cz/item/CS_URS_2022_01/781151014</t>
  </si>
  <si>
    <t>89</t>
  </si>
  <si>
    <t>781121011</t>
  </si>
  <si>
    <t>Příprava podkladu před provedením obkladu nátěr penetrační na stěnu</t>
  </si>
  <si>
    <t>-907566327</t>
  </si>
  <si>
    <t>https://podminky.urs.cz/item/CS_URS_2022_01/781121011</t>
  </si>
  <si>
    <t>doplnění obkladaček 150/150 v místě zazdívky otvorů (dvířka neodečítány - rezerva na pracnost)</t>
  </si>
  <si>
    <t>"čv102-pozn.10"0,75*0,75</t>
  </si>
  <si>
    <t>"čv104-pozn.10"0,75*0,75</t>
  </si>
  <si>
    <t>90</t>
  </si>
  <si>
    <t>781474117</t>
  </si>
  <si>
    <t>Montáž obkladů vnitřních stěn z dlaždic keramických lepených flexibilním lepidlem maloformátových hladkých přes 35 do 45 ks/m2</t>
  </si>
  <si>
    <t>1018304716</t>
  </si>
  <si>
    <t>https://podminky.urs.cz/item/CS_URS_2022_01/781474117</t>
  </si>
  <si>
    <t>91</t>
  </si>
  <si>
    <t>59761255</t>
  </si>
  <si>
    <t>obklad keramický hladký přes 35 do 45ks/m2</t>
  </si>
  <si>
    <t>182086687</t>
  </si>
  <si>
    <t>Poznámka k položce:_x000D_
glazované bílé 150/150mm</t>
  </si>
  <si>
    <t>2,926*1,1 'Přepočtené koeficientem množství</t>
  </si>
  <si>
    <t>92</t>
  </si>
  <si>
    <t>781474114</t>
  </si>
  <si>
    <t>Montáž obkladů vnitřních stěn z dlaždic keramických lepených flexibilním lepidlem maloformátových hladkých přes 19 do 22 ks/m2</t>
  </si>
  <si>
    <t>1343387511</t>
  </si>
  <si>
    <t>https://podminky.urs.cz/item/CS_URS_2022_01/781474114</t>
  </si>
  <si>
    <t>93</t>
  </si>
  <si>
    <t>59761040</t>
  </si>
  <si>
    <t>obklad keramický hladký přes 19 do 22ks/m2</t>
  </si>
  <si>
    <t>1852905935</t>
  </si>
  <si>
    <t>Poznámka k položce:_x000D_
glazovaný, mramorovaný 250/200mm</t>
  </si>
  <si>
    <t>0,4*1,1 'Přepočtené koeficientem množství</t>
  </si>
  <si>
    <t>94</t>
  </si>
  <si>
    <t>781474113</t>
  </si>
  <si>
    <t>Montáž obkladů vnitřních stěn z dlaždic keramických lepených flexibilním lepidlem maloformátových hladkých přes 12 do 19 ks/m2</t>
  </si>
  <si>
    <t>-2060083032</t>
  </si>
  <si>
    <t>https://podminky.urs.cz/item/CS_URS_2022_01/781474113</t>
  </si>
  <si>
    <t>59761071</t>
  </si>
  <si>
    <t>obklad keramický hladký přes 12 do 19ks/m2</t>
  </si>
  <si>
    <t>285880891</t>
  </si>
  <si>
    <t>Poznámka k položce:_x000D_
300/200mm</t>
  </si>
  <si>
    <t>1,15*1,1 'Přepočtené koeficientem množství</t>
  </si>
  <si>
    <t>918440288</t>
  </si>
  <si>
    <t>Poznámka k položce:_x000D_
glazovaný hnědý 250/250mm</t>
  </si>
  <si>
    <t>0,96*1,1 'Přepočtené koeficientem množství</t>
  </si>
  <si>
    <t>97</t>
  </si>
  <si>
    <t>781477111</t>
  </si>
  <si>
    <t>Montáž obkladů vnitřních stěn z dlaždic keramických Příplatek k cenám za plochu do 10 m2 jednotlivě</t>
  </si>
  <si>
    <t>-1872897833</t>
  </si>
  <si>
    <t>https://podminky.urs.cz/item/CS_URS_2022_01/781477111</t>
  </si>
  <si>
    <t>98</t>
  </si>
  <si>
    <t>781494511</t>
  </si>
  <si>
    <t>Obklad - dokončující práce profily ukončovací lepené flexibilním lepidlem ukončovací</t>
  </si>
  <si>
    <t>-118352130</t>
  </si>
  <si>
    <t>https://podminky.urs.cz/item/CS_URS_2022_01/781494511</t>
  </si>
  <si>
    <t>"čv103-pozn.1"0,92</t>
  </si>
  <si>
    <t>99</t>
  </si>
  <si>
    <t>781okab</t>
  </si>
  <si>
    <t>Šetné vysekání kabřincového obkladu v místě bouraného otvoru vč.likvidace suti</t>
  </si>
  <si>
    <t>-1954494586</t>
  </si>
  <si>
    <t>kabřinec v místě otvoru (dvířka neodečítány - rezerva na pracnost)</t>
  </si>
  <si>
    <t>"čv102-pozn.12"0,6*1,4</t>
  </si>
  <si>
    <t>100</t>
  </si>
  <si>
    <t>-1141213617</t>
  </si>
  <si>
    <t>doplnění kabřince v místě zazdívky otvorů (dvířka neodečítány - rezerva na pracnost)</t>
  </si>
  <si>
    <t>101</t>
  </si>
  <si>
    <t>781774120</t>
  </si>
  <si>
    <t>Montáž obkladů vnějších stěn z dlaždic keramických lepených flexibilním lepidlem maloformátových hladkých přes 50 do 85 ks/m2</t>
  </si>
  <si>
    <t>783389919</t>
  </si>
  <si>
    <t>https://podminky.urs.cz/item/CS_URS_2022_01/781774120</t>
  </si>
  <si>
    <t>položka pro vnější obklad z důvodu pracnosti pro použití fasádních pásků</t>
  </si>
  <si>
    <t>102</t>
  </si>
  <si>
    <t>781klin</t>
  </si>
  <si>
    <t>glazované pásky (cca dle stávajícího kabřincového obkladu) - dodávka</t>
  </si>
  <si>
    <t>1894796135</t>
  </si>
  <si>
    <t>0,84*1,1 'Přepočtené koeficientem množství</t>
  </si>
  <si>
    <t>103</t>
  </si>
  <si>
    <t>998781101</t>
  </si>
  <si>
    <t>Přesun hmot pro obklady keramické stanovený z hmotnosti přesunovaného materiálu vodorovná dopravní vzdálenost do 50 m v objektech výšky do 6 m</t>
  </si>
  <si>
    <t>-826627425</t>
  </si>
  <si>
    <t>https://podminky.urs.cz/item/CS_URS_2022_01/998781101</t>
  </si>
  <si>
    <t>104</t>
  </si>
  <si>
    <t>998781181</t>
  </si>
  <si>
    <t>Přesun hmot pro obklady keramické stanovený z hmotnosti přesunovaného materiálu Příplatek k cenám za přesun prováděný bez použití mechanizace pro jakoukoliv výšku objektu</t>
  </si>
  <si>
    <t>1442046801</t>
  </si>
  <si>
    <t>https://podminky.urs.cz/item/CS_URS_2022_01/998781181</t>
  </si>
  <si>
    <t>783</t>
  </si>
  <si>
    <t>Dokončovací práce - nátěry</t>
  </si>
  <si>
    <t>105</t>
  </si>
  <si>
    <t>783306801</t>
  </si>
  <si>
    <t>Odstranění nátěrů ze zámečnických konstrukcí obroušením</t>
  </si>
  <si>
    <t>301569343</t>
  </si>
  <si>
    <t>https://podminky.urs.cz/item/CS_URS_2022_01/783306801</t>
  </si>
  <si>
    <t>106</t>
  </si>
  <si>
    <t>783301401</t>
  </si>
  <si>
    <t>Příprava podkladu zámečnických konstrukcí před provedením nátěru ometení</t>
  </si>
  <si>
    <t>1928140042</t>
  </si>
  <si>
    <t>https://podminky.urs.cz/item/CS_URS_2022_01/783301401</t>
  </si>
  <si>
    <t>107</t>
  </si>
  <si>
    <t>783314101</t>
  </si>
  <si>
    <t>Základní nátěr zámečnických konstrukcí jednonásobný syntetický</t>
  </si>
  <si>
    <t>1182289527</t>
  </si>
  <si>
    <t>https://podminky.urs.cz/item/CS_URS_2022_01/783314101</t>
  </si>
  <si>
    <t>odkryté ocel.nosníky v rozích kanálů</t>
  </si>
  <si>
    <t>"L80/80"0,08*4*(12,0+4,5+11,1)</t>
  </si>
  <si>
    <t>8,832*2 'Přepočtené koeficientem množství</t>
  </si>
  <si>
    <t>784</t>
  </si>
  <si>
    <t>Dokončovací práce - malby a tapety</t>
  </si>
  <si>
    <t>108</t>
  </si>
  <si>
    <t>784171001</t>
  </si>
  <si>
    <t>Olepování vnitřních ploch (materiál ve specifikaci) včetně pozdějšího odlepení páskou nebo fólií v místnostech výšky do 3,80 m</t>
  </si>
  <si>
    <t>2069958436</t>
  </si>
  <si>
    <t>https://podminky.urs.cz/item/CS_URS_2022_01/784171001</t>
  </si>
  <si>
    <t>předběžná výměra - odsouhlasí TDI</t>
  </si>
  <si>
    <t>150</t>
  </si>
  <si>
    <t>109</t>
  </si>
  <si>
    <t>58124840</t>
  </si>
  <si>
    <t>páska malířská z PVC a UV odolná (7 dnů) do š 50mm</t>
  </si>
  <si>
    <t>1758048357</t>
  </si>
  <si>
    <t>150*1,05 'Přepočtené koeficientem množství</t>
  </si>
  <si>
    <t>110</t>
  </si>
  <si>
    <t>784171121</t>
  </si>
  <si>
    <t>Zakrytí nemalovaných ploch (materiál ve specifikaci) včetně pozdějšího odkrytí konstrukcí nebo samostatných prvků např. schodišť, nábytku, radiátorů, zábradlí v místnostech výšky do 3,80</t>
  </si>
  <si>
    <t>-402293404</t>
  </si>
  <si>
    <t>https://podminky.urs.cz/item/CS_URS_2022_01/784171121</t>
  </si>
  <si>
    <t>"dvířka, dřev.obklad, atd. dle potřeby"30</t>
  </si>
  <si>
    <t>111</t>
  </si>
  <si>
    <t>28323156</t>
  </si>
  <si>
    <t>fólie pro malířské potřeby zakrývací tl 41µ 4x5m</t>
  </si>
  <si>
    <t>-926379209</t>
  </si>
  <si>
    <t>30*1,05 'Přepočtené koeficientem množství</t>
  </si>
  <si>
    <t>112</t>
  </si>
  <si>
    <t>784olin</t>
  </si>
  <si>
    <t>Oprava linkrusty po celém obvodu soklu - d,m</t>
  </si>
  <si>
    <t>607488862</t>
  </si>
  <si>
    <t>"107"7,52*2+5,7*2-1,25+0,15*2-0,9-1,25-1,08</t>
  </si>
  <si>
    <t>113</t>
  </si>
  <si>
    <t>784660111</t>
  </si>
  <si>
    <t>Linkrustace s vrchním nátěrem syntetickým v místnostech výšky do 3,80 m</t>
  </si>
  <si>
    <t>-1519261844</t>
  </si>
  <si>
    <t>https://podminky.urs.cz/item/CS_URS_2022_01/784660111</t>
  </si>
  <si>
    <t>podezdívka schodiště</t>
  </si>
  <si>
    <t>114</t>
  </si>
  <si>
    <t>784660125</t>
  </si>
  <si>
    <t>Linkrustace s vrchním nátěrem Příplatek k cenám linkrustace za provádění malé plochy při obnově nebo doplnění linkrusty v rozsahu plochy jednotlivě přes 0,5 do 1,0 m2</t>
  </si>
  <si>
    <t>89551229</t>
  </si>
  <si>
    <t>https://podminky.urs.cz/item/CS_URS_2022_01/784660125</t>
  </si>
  <si>
    <t>zazdívka otvoru</t>
  </si>
  <si>
    <t>09 - VRN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</si>
  <si>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</si>
  <si>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</si>
  <si>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</si>
  <si>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</si>
  <si>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</si>
  <si>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</si>
  <si>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</si>
  <si>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</si>
  <si>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011002000</t>
  </si>
  <si>
    <t>Průzkumné práce</t>
  </si>
  <si>
    <t>…</t>
  </si>
  <si>
    <t>1024</t>
  </si>
  <si>
    <t>1800056681</t>
  </si>
  <si>
    <t>https://podminky.urs.cz/item/CS_URS_2022_01/011002000</t>
  </si>
  <si>
    <t>"případné odpojení sítí před bouráním, sondy"1</t>
  </si>
  <si>
    <t>013254000</t>
  </si>
  <si>
    <t>Dokumentace skutečného provedení stavby</t>
  </si>
  <si>
    <t>1963703038</t>
  </si>
  <si>
    <t>https://podminky.urs.cz/item/CS_URS_2022_01/013254000</t>
  </si>
  <si>
    <t>VRN3</t>
  </si>
  <si>
    <t>Zařízení staveniště</t>
  </si>
  <si>
    <t>030001000</t>
  </si>
  <si>
    <t>-715521004</t>
  </si>
  <si>
    <t>https://podminky.urs.cz/item/CS_URS_2022_01/030001000</t>
  </si>
  <si>
    <t>"zřízení, provoz a zrušení zs (buňky, wc, stav.výtah případně jeřáb, vše potřebné pro realizaci díla dle uvážení zhotovitele)"1</t>
  </si>
  <si>
    <t>Zajištění oplocení stavby dle požadavku KooBOZP</t>
  </si>
  <si>
    <t>"ochranné zábralí, oplocení"</t>
  </si>
  <si>
    <t>dočasná ochrana stávaj.kcí, podlah a zařízení proti poškození a znečištění (např. OSB + geotextílie(čv103-pozn.1,čv104-pozn.7,9,10,11,12), folie PE)</t>
  </si>
  <si>
    <t>"oddělení prostor (vstupy a průchody) z důvodu bezpečnosti a prašnosti"</t>
  </si>
  <si>
    <t>čv102-pozn.1 (SO02 - čv102-pozn.4) (1-stranná sdk příčka cca 1,97/2,75m - zřízení, opotřebení, odstranění)</t>
  </si>
  <si>
    <t>čv104-pozn.1 (1-stranná sdk příčka cca 4,9/3,6m s 1kř.dveřmi - zřízení, opotřebení, odstranění) - 2ks (2np a 3np)</t>
  </si>
  <si>
    <t>SO02 - čv102-pozn.6 (1-stranná sdk příčka cca 2,58/2,5m - zřízení, opotřebení, odstranění)</t>
  </si>
  <si>
    <t>VRN4</t>
  </si>
  <si>
    <t>Inženýrská činnost</t>
  </si>
  <si>
    <t>045002000</t>
  </si>
  <si>
    <t>Kompletační a koordinační činnost</t>
  </si>
  <si>
    <t>-120199468</t>
  </si>
  <si>
    <t>https://podminky.urs.cz/item/CS_URS_2022_01/045002000</t>
  </si>
  <si>
    <t>"např. koordinace instalací, fotodokumentace stáv.stavu objektu a jeho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</si>
  <si>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</si>
  <si>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</si>
  <si>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</si>
  <si>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</si>
  <si>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vzorníky materiálů</t>
  </si>
  <si>
    <t>zaškolení obsluhy</t>
  </si>
  <si>
    <t>VRN7</t>
  </si>
  <si>
    <t>Provozní vlivy</t>
  </si>
  <si>
    <t>070001000</t>
  </si>
  <si>
    <t>-1454562711</t>
  </si>
  <si>
    <t>https://podminky.urs.cz/item/CS_URS_2022_01/070001000</t>
  </si>
  <si>
    <t>např. omezený přístup vlivem investora, třetích osob</t>
  </si>
  <si>
    <t>ztížený pohyb vozidel v centrech měst</t>
  </si>
  <si>
    <t>071103000</t>
  </si>
  <si>
    <t>Provoz investora</t>
  </si>
  <si>
    <t>-8927024</t>
  </si>
  <si>
    <t>https://podminky.urs.cz/item/CS_URS_2022_01/071103000</t>
  </si>
  <si>
    <t>"pokud budou práce probíhat za provozu, mohou z toho vyplývat nějaká omezení (hlučnost, prašnost,...)"1</t>
  </si>
  <si>
    <t>SEZNAM FIGUR</t>
  </si>
  <si>
    <t>Výměra</t>
  </si>
  <si>
    <t xml:space="preserve"> 01</t>
  </si>
  <si>
    <t>Použití figury:</t>
  </si>
  <si>
    <t>Montáž podlah keramických pro mechanické zatížení hladkých lepených flexibilním lepidlem přes 9 do 12 ks/m2</t>
  </si>
  <si>
    <t>Vyčištění budov bytové a občanské výstavby při výšce podlaží do 4 m</t>
  </si>
  <si>
    <t>Montáž soklů z dlaždic keramických rovných flexibilní lepidlo v přes 90 do 120 mm</t>
  </si>
  <si>
    <t>Pracnější řezání podlah z dlaždic keramických rovné</t>
  </si>
  <si>
    <t>Broušení betonového podkladu povlakových podlah</t>
  </si>
  <si>
    <t>Obezdívka koupelnových van ploch rovných tl 100 mm z pórobetonových přesných tvárnic</t>
  </si>
  <si>
    <t>Potažení vnitřních stěn sklovláknitým pletivem vtlačeným do tenkovrstvé hmoty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</si>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</sst>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34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0" fillId="0" borderId="0" xfId="0" applyFont="1" applyAlignment="1">
      <alignment horizontal="left" vertical="center"/>
    </xf>
    <xf numFmtId="0" fontId="31"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3" fillId="0" borderId="13" xfId="0" applyNumberFormat="1" applyFont="1" applyBorder="1" applyAlignment="1"/>
    <xf numFmtId="166" fontId="33" fillId="0" borderId="14" xfId="0" applyNumberFormat="1" applyFont="1" applyBorder="1" applyAlignment="1"/>
    <xf numFmtId="4" fontId="34"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1"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37"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38" fillId="0" borderId="23" xfId="0" applyFont="1" applyBorder="1" applyAlignment="1" applyProtection="1">
      <alignment horizontal="center" vertical="center"/>
      <protection locked="0"/>
    </xf>
    <xf numFmtId="49" fontId="38" fillId="0" borderId="23" xfId="0" applyNumberFormat="1" applyFont="1" applyBorder="1" applyAlignment="1" applyProtection="1">
      <alignment horizontal="left" vertical="center" wrapText="1"/>
      <protection locked="0"/>
    </xf>
    <xf numFmtId="0" fontId="38" fillId="0" borderId="23" xfId="0" applyFont="1" applyBorder="1" applyAlignment="1" applyProtection="1">
      <alignment horizontal="left" vertical="center" wrapText="1"/>
      <protection locked="0"/>
    </xf>
    <xf numFmtId="0" fontId="38" fillId="0" borderId="23" xfId="0" applyFont="1" applyBorder="1" applyAlignment="1" applyProtection="1">
      <alignment horizontal="center" vertical="center" wrapText="1"/>
      <protection locked="0"/>
    </xf>
    <xf numFmtId="167" fontId="38" fillId="0" borderId="23" xfId="0" applyNumberFormat="1" applyFont="1" applyBorder="1" applyAlignment="1" applyProtection="1">
      <alignment vertical="center"/>
      <protection locked="0"/>
    </xf>
    <xf numFmtId="4" fontId="38" fillId="3"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protection locked="0"/>
    </xf>
    <xf numFmtId="0" fontId="39" fillId="0" borderId="4" xfId="0" applyFont="1" applyBorder="1" applyAlignment="1">
      <alignment vertical="center"/>
    </xf>
    <xf numFmtId="0" fontId="38" fillId="3" borderId="15"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40" fillId="0" borderId="0" xfId="0" applyFont="1" applyAlignment="1">
      <alignment vertical="center" wrapText="1"/>
    </xf>
    <xf numFmtId="0" fontId="12" fillId="0" borderId="20" xfId="0" applyFont="1" applyBorder="1" applyAlignment="1">
      <alignment vertical="center"/>
    </xf>
    <xf numFmtId="0" fontId="12" fillId="0" borderId="21" xfId="0" applyFont="1" applyBorder="1" applyAlignment="1">
      <alignment vertical="center"/>
    </xf>
    <xf numFmtId="0" fontId="12" fillId="0" borderId="22"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4" fillId="0" borderId="0" xfId="0" applyFont="1" applyAlignment="1">
      <alignment horizontal="left" vertical="center" wrapText="1"/>
    </xf>
    <xf numFmtId="0" fontId="41" fillId="0" borderId="17" xfId="0"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left" vertical="center"/>
    </xf>
    <xf numFmtId="167" fontId="41"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xf numFmtId="0" fontId="14" fillId="2"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45" fillId="0" borderId="1" xfId="0" applyFont="1" applyBorder="1" applyAlignment="1">
      <alignment horizontal="left" vertical="center" wrapText="1"/>
    </xf>
    <xf numFmtId="0" fontId="43" fillId="0" borderId="1" xfId="0" applyFont="1" applyBorder="1" applyAlignment="1">
      <alignment horizontal="center" vertical="center" wrapText="1"/>
    </xf>
    <xf numFmtId="0" fontId="44" fillId="0" borderId="29" xfId="0" applyFont="1" applyBorder="1" applyAlignment="1">
      <alignment horizontal="left" wrapText="1"/>
    </xf>
    <xf numFmtId="0" fontId="43" fillId="0" borderId="1" xfId="0" applyFont="1" applyBorder="1" applyAlignment="1">
      <alignment horizontal="center" vertical="center"/>
    </xf>
    <xf numFmtId="49" fontId="45" fillId="0" borderId="1" xfId="0" applyNumberFormat="1"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left" vertical="center"/>
    </xf>
    <xf numFmtId="0" fontId="44"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2_01/963015131" TargetMode="External"/><Relationship Id="rId21" Type="http://schemas.openxmlformats.org/officeDocument/2006/relationships/hyperlink" Target="https://podminky.urs.cz/item/CS_URS_2022_01/977312113" TargetMode="External"/><Relationship Id="rId42" Type="http://schemas.openxmlformats.org/officeDocument/2006/relationships/hyperlink" Target="https://podminky.urs.cz/item/CS_URS_2022_01/998711101" TargetMode="External"/><Relationship Id="rId47" Type="http://schemas.openxmlformats.org/officeDocument/2006/relationships/hyperlink" Target="https://podminky.urs.cz/item/CS_URS_2022_01/965046111" TargetMode="External"/><Relationship Id="rId63" Type="http://schemas.openxmlformats.org/officeDocument/2006/relationships/hyperlink" Target="https://podminky.urs.cz/item/CS_URS_2022_01/781474114" TargetMode="External"/><Relationship Id="rId68" Type="http://schemas.openxmlformats.org/officeDocument/2006/relationships/hyperlink" Target="https://podminky.urs.cz/item/CS_URS_2022_01/781774120" TargetMode="External"/><Relationship Id="rId16" Type="http://schemas.openxmlformats.org/officeDocument/2006/relationships/hyperlink" Target="https://podminky.urs.cz/item/CS_URS_2022_01/953942425" TargetMode="External"/><Relationship Id="rId11" Type="http://schemas.openxmlformats.org/officeDocument/2006/relationships/hyperlink" Target="https://podminky.urs.cz/item/CS_URS_2022_01/612321131" TargetMode="External"/><Relationship Id="rId24" Type="http://schemas.openxmlformats.org/officeDocument/2006/relationships/hyperlink" Target="https://podminky.urs.cz/item/CS_URS_2022_01/963015111" TargetMode="External"/><Relationship Id="rId32" Type="http://schemas.openxmlformats.org/officeDocument/2006/relationships/hyperlink" Target="https://podminky.urs.cz/item/CS_URS_2022_01/978035117" TargetMode="External"/><Relationship Id="rId37" Type="http://schemas.openxmlformats.org/officeDocument/2006/relationships/hyperlink" Target="https://podminky.urs.cz/item/CS_URS_2022_01/997013869" TargetMode="External"/><Relationship Id="rId40" Type="http://schemas.openxmlformats.org/officeDocument/2006/relationships/hyperlink" Target="https://podminky.urs.cz/item/CS_URS_2022_01/711111001" TargetMode="External"/><Relationship Id="rId45" Type="http://schemas.openxmlformats.org/officeDocument/2006/relationships/hyperlink" Target="https://podminky.urs.cz/item/CS_URS_2022_01/998725101" TargetMode="External"/><Relationship Id="rId53" Type="http://schemas.openxmlformats.org/officeDocument/2006/relationships/hyperlink" Target="https://podminky.urs.cz/item/CS_URS_2022_01/771591184" TargetMode="External"/><Relationship Id="rId58" Type="http://schemas.openxmlformats.org/officeDocument/2006/relationships/hyperlink" Target="https://podminky.urs.cz/item/CS_URS_2022_01/781473810" TargetMode="External"/><Relationship Id="rId66" Type="http://schemas.openxmlformats.org/officeDocument/2006/relationships/hyperlink" Target="https://podminky.urs.cz/item/CS_URS_2022_01/781494511" TargetMode="External"/><Relationship Id="rId74" Type="http://schemas.openxmlformats.org/officeDocument/2006/relationships/hyperlink" Target="https://podminky.urs.cz/item/CS_URS_2022_01/784171001" TargetMode="External"/><Relationship Id="rId5" Type="http://schemas.openxmlformats.org/officeDocument/2006/relationships/hyperlink" Target="https://podminky.urs.cz/item/CS_URS_2022_01/411121221" TargetMode="External"/><Relationship Id="rId61" Type="http://schemas.openxmlformats.org/officeDocument/2006/relationships/hyperlink" Target="https://podminky.urs.cz/item/CS_URS_2022_01/781121011" TargetMode="External"/><Relationship Id="rId19" Type="http://schemas.openxmlformats.org/officeDocument/2006/relationships/hyperlink" Target="https://podminky.urs.cz/item/CS_URS_2022_01/977311112" TargetMode="External"/><Relationship Id="rId14" Type="http://schemas.openxmlformats.org/officeDocument/2006/relationships/hyperlink" Target="https://podminky.urs.cz/item/CS_URS_2022_01/631311125" TargetMode="External"/><Relationship Id="rId22" Type="http://schemas.openxmlformats.org/officeDocument/2006/relationships/hyperlink" Target="https://podminky.urs.cz/item/CS_URS_2022_01/965042241" TargetMode="External"/><Relationship Id="rId27" Type="http://schemas.openxmlformats.org/officeDocument/2006/relationships/hyperlink" Target="https://podminky.urs.cz/item/CS_URS_2022_01/979051112" TargetMode="External"/><Relationship Id="rId30" Type="http://schemas.openxmlformats.org/officeDocument/2006/relationships/hyperlink" Target="https://podminky.urs.cz/item/CS_URS_2022_01/340000998" TargetMode="External"/><Relationship Id="rId35" Type="http://schemas.openxmlformats.org/officeDocument/2006/relationships/hyperlink" Target="https://podminky.urs.cz/item/CS_URS_2022_01/997013501" TargetMode="External"/><Relationship Id="rId43" Type="http://schemas.openxmlformats.org/officeDocument/2006/relationships/hyperlink" Target="https://podminky.urs.cz/item/CS_URS_2022_01/998711181" TargetMode="External"/><Relationship Id="rId48" Type="http://schemas.openxmlformats.org/officeDocument/2006/relationships/hyperlink" Target="https://podminky.urs.cz/item/CS_URS_2022_01/771111011" TargetMode="External"/><Relationship Id="rId56" Type="http://schemas.openxmlformats.org/officeDocument/2006/relationships/hyperlink" Target="https://podminky.urs.cz/item/CS_URS_2022_01/998771101" TargetMode="External"/><Relationship Id="rId64" Type="http://schemas.openxmlformats.org/officeDocument/2006/relationships/hyperlink" Target="https://podminky.urs.cz/item/CS_URS_2022_01/781474113" TargetMode="External"/><Relationship Id="rId69" Type="http://schemas.openxmlformats.org/officeDocument/2006/relationships/hyperlink" Target="https://podminky.urs.cz/item/CS_URS_2022_01/998781101" TargetMode="External"/><Relationship Id="rId77" Type="http://schemas.openxmlformats.org/officeDocument/2006/relationships/hyperlink" Target="https://podminky.urs.cz/item/CS_URS_2022_01/784660125" TargetMode="External"/><Relationship Id="rId8" Type="http://schemas.openxmlformats.org/officeDocument/2006/relationships/hyperlink" Target="https://podminky.urs.cz/item/CS_URS_2022_01/612131121" TargetMode="External"/><Relationship Id="rId51" Type="http://schemas.openxmlformats.org/officeDocument/2006/relationships/hyperlink" Target="https://podminky.urs.cz/item/CS_URS_2022_01/771574243" TargetMode="External"/><Relationship Id="rId72" Type="http://schemas.openxmlformats.org/officeDocument/2006/relationships/hyperlink" Target="https://podminky.urs.cz/item/CS_URS_2022_01/783301401" TargetMode="External"/><Relationship Id="rId3" Type="http://schemas.openxmlformats.org/officeDocument/2006/relationships/hyperlink" Target="https://podminky.urs.cz/item/CS_URS_2022_01/342291111" TargetMode="External"/><Relationship Id="rId12" Type="http://schemas.openxmlformats.org/officeDocument/2006/relationships/hyperlink" Target="https://podminky.urs.cz/item/CS_URS_2022_01/612325205" TargetMode="External"/><Relationship Id="rId17" Type="http://schemas.openxmlformats.org/officeDocument/2006/relationships/hyperlink" Target="https://podminky.urs.cz/item/CS_URS_2022_01/965081213" TargetMode="External"/><Relationship Id="rId25" Type="http://schemas.openxmlformats.org/officeDocument/2006/relationships/hyperlink" Target="https://podminky.urs.cz/item/CS_URS_2022_01/963015121" TargetMode="External"/><Relationship Id="rId33" Type="http://schemas.openxmlformats.org/officeDocument/2006/relationships/hyperlink" Target="https://podminky.urs.cz/item/CS_URS_2022_01/978059541" TargetMode="External"/><Relationship Id="rId38" Type="http://schemas.openxmlformats.org/officeDocument/2006/relationships/hyperlink" Target="https://podminky.urs.cz/item/CS_URS_2022_01/998017001" TargetMode="External"/><Relationship Id="rId46" Type="http://schemas.openxmlformats.org/officeDocument/2006/relationships/hyperlink" Target="https://podminky.urs.cz/item/CS_URS_2022_01/776111112" TargetMode="External"/><Relationship Id="rId59" Type="http://schemas.openxmlformats.org/officeDocument/2006/relationships/hyperlink" Target="https://podminky.urs.cz/item/CS_URS_2022_01/781151013" TargetMode="External"/><Relationship Id="rId67" Type="http://schemas.openxmlformats.org/officeDocument/2006/relationships/hyperlink" Target="https://podminky.urs.cz/item/CS_URS_2022_01/781151014" TargetMode="External"/><Relationship Id="rId20" Type="http://schemas.openxmlformats.org/officeDocument/2006/relationships/hyperlink" Target="https://podminky.urs.cz/item/CS_URS_2022_01/965042141" TargetMode="External"/><Relationship Id="rId41" Type="http://schemas.openxmlformats.org/officeDocument/2006/relationships/hyperlink" Target="https://podminky.urs.cz/item/CS_URS_2022_01/711141559" TargetMode="External"/><Relationship Id="rId54" Type="http://schemas.openxmlformats.org/officeDocument/2006/relationships/hyperlink" Target="https://podminky.urs.cz/item/CS_URS_2022_01/771591115" TargetMode="External"/><Relationship Id="rId62" Type="http://schemas.openxmlformats.org/officeDocument/2006/relationships/hyperlink" Target="https://podminky.urs.cz/item/CS_URS_2022_01/781474117" TargetMode="External"/><Relationship Id="rId70" Type="http://schemas.openxmlformats.org/officeDocument/2006/relationships/hyperlink" Target="https://podminky.urs.cz/item/CS_URS_2022_01/998781181" TargetMode="External"/><Relationship Id="rId75" Type="http://schemas.openxmlformats.org/officeDocument/2006/relationships/hyperlink" Target="https://podminky.urs.cz/item/CS_URS_2022_01/784171121" TargetMode="External"/><Relationship Id="rId1" Type="http://schemas.openxmlformats.org/officeDocument/2006/relationships/hyperlink" Target="https://podminky.urs.cz/item/CS_URS_2022_01/346244354" TargetMode="External"/><Relationship Id="rId6" Type="http://schemas.openxmlformats.org/officeDocument/2006/relationships/hyperlink" Target="https://podminky.urs.cz/item/CS_URS_2022_01/411121232" TargetMode="External"/><Relationship Id="rId15" Type="http://schemas.openxmlformats.org/officeDocument/2006/relationships/hyperlink" Target="https://podminky.urs.cz/item/CS_URS_2022_01/952901111" TargetMode="External"/><Relationship Id="rId23" Type="http://schemas.openxmlformats.org/officeDocument/2006/relationships/hyperlink" Target="https://podminky.urs.cz/item/CS_URS_2022_01/965049112" TargetMode="External"/><Relationship Id="rId28" Type="http://schemas.openxmlformats.org/officeDocument/2006/relationships/hyperlink" Target="https://podminky.urs.cz/item/CS_URS_2022_01/976085311" TargetMode="External"/><Relationship Id="rId36" Type="http://schemas.openxmlformats.org/officeDocument/2006/relationships/hyperlink" Target="https://podminky.urs.cz/item/CS_URS_2022_01/997013509" TargetMode="External"/><Relationship Id="rId49" Type="http://schemas.openxmlformats.org/officeDocument/2006/relationships/hyperlink" Target="https://podminky.urs.cz/item/CS_URS_2022_01/771121011" TargetMode="External"/><Relationship Id="rId57" Type="http://schemas.openxmlformats.org/officeDocument/2006/relationships/hyperlink" Target="https://podminky.urs.cz/item/CS_URS_2022_01/998771181" TargetMode="External"/><Relationship Id="rId10" Type="http://schemas.openxmlformats.org/officeDocument/2006/relationships/hyperlink" Target="https://podminky.urs.cz/item/CS_URS_2022_01/612131121" TargetMode="External"/><Relationship Id="rId31" Type="http://schemas.openxmlformats.org/officeDocument/2006/relationships/hyperlink" Target="https://podminky.urs.cz/item/CS_URS_2022_01/971038511" TargetMode="External"/><Relationship Id="rId44" Type="http://schemas.openxmlformats.org/officeDocument/2006/relationships/hyperlink" Target="https://podminky.urs.cz/item/CS_URS_2022_01/725210911" TargetMode="External"/><Relationship Id="rId52" Type="http://schemas.openxmlformats.org/officeDocument/2006/relationships/hyperlink" Target="https://podminky.urs.cz/item/CS_URS_2022_01/771474113" TargetMode="External"/><Relationship Id="rId60" Type="http://schemas.openxmlformats.org/officeDocument/2006/relationships/hyperlink" Target="https://podminky.urs.cz/item/CS_URS_2022_01/781151014" TargetMode="External"/><Relationship Id="rId65" Type="http://schemas.openxmlformats.org/officeDocument/2006/relationships/hyperlink" Target="https://podminky.urs.cz/item/CS_URS_2022_01/781477111" TargetMode="External"/><Relationship Id="rId73" Type="http://schemas.openxmlformats.org/officeDocument/2006/relationships/hyperlink" Target="https://podminky.urs.cz/item/CS_URS_2022_01/783314101" TargetMode="External"/><Relationship Id="rId78" Type="http://schemas.openxmlformats.org/officeDocument/2006/relationships/drawing" Target="../drawings/drawing2.xml"/><Relationship Id="rId4" Type="http://schemas.openxmlformats.org/officeDocument/2006/relationships/hyperlink" Target="https://podminky.urs.cz/item/CS_URS_2022_01/342291121" TargetMode="External"/><Relationship Id="rId9" Type="http://schemas.openxmlformats.org/officeDocument/2006/relationships/hyperlink" Target="https://podminky.urs.cz/item/CS_URS_2022_01/612142001" TargetMode="External"/><Relationship Id="rId13" Type="http://schemas.openxmlformats.org/officeDocument/2006/relationships/hyperlink" Target="https://podminky.urs.cz/item/CS_URS_2022_01/631311134" TargetMode="External"/><Relationship Id="rId18" Type="http://schemas.openxmlformats.org/officeDocument/2006/relationships/hyperlink" Target="https://podminky.urs.cz/item/CS_URS_2022_01/965081611" TargetMode="External"/><Relationship Id="rId39" Type="http://schemas.openxmlformats.org/officeDocument/2006/relationships/hyperlink" Target="https://podminky.urs.cz/item/CS_URS_2022_01/711131811" TargetMode="External"/><Relationship Id="rId34" Type="http://schemas.openxmlformats.org/officeDocument/2006/relationships/hyperlink" Target="https://podminky.urs.cz/item/CS_URS_2022_01/997013211" TargetMode="External"/><Relationship Id="rId50" Type="http://schemas.openxmlformats.org/officeDocument/2006/relationships/hyperlink" Target="https://podminky.urs.cz/item/CS_URS_2022_01/771151013" TargetMode="External"/><Relationship Id="rId55" Type="http://schemas.openxmlformats.org/officeDocument/2006/relationships/hyperlink" Target="https://podminky.urs.cz/item/CS_URS_2022_01/771573913" TargetMode="External"/><Relationship Id="rId76" Type="http://schemas.openxmlformats.org/officeDocument/2006/relationships/hyperlink" Target="https://podminky.urs.cz/item/CS_URS_2022_01/784660111" TargetMode="External"/><Relationship Id="rId7" Type="http://schemas.openxmlformats.org/officeDocument/2006/relationships/hyperlink" Target="https://podminky.urs.cz/item/CS_URS_2022_01/612325101" TargetMode="External"/><Relationship Id="rId71" Type="http://schemas.openxmlformats.org/officeDocument/2006/relationships/hyperlink" Target="https://podminky.urs.cz/item/CS_URS_2022_01/783306801" TargetMode="External"/><Relationship Id="rId2" Type="http://schemas.openxmlformats.org/officeDocument/2006/relationships/hyperlink" Target="https://podminky.urs.cz/item/CS_URS_2022_01/340271011" TargetMode="External"/><Relationship Id="rId29" Type="http://schemas.openxmlformats.org/officeDocument/2006/relationships/hyperlink" Target="https://podminky.urs.cz/item/CS_URS_2022_01/976072221"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podminky.urs.cz/item/CS_URS_2022_01/030001000" TargetMode="External"/><Relationship Id="rId7" Type="http://schemas.openxmlformats.org/officeDocument/2006/relationships/drawing" Target="../drawings/drawing3.xml"/><Relationship Id="rId2" Type="http://schemas.openxmlformats.org/officeDocument/2006/relationships/hyperlink" Target="https://podminky.urs.cz/item/CS_URS_2022_01/013254000" TargetMode="External"/><Relationship Id="rId1" Type="http://schemas.openxmlformats.org/officeDocument/2006/relationships/hyperlink" Target="https://podminky.urs.cz/item/CS_URS_2022_01/011002000" TargetMode="External"/><Relationship Id="rId6" Type="http://schemas.openxmlformats.org/officeDocument/2006/relationships/hyperlink" Target="https://podminky.urs.cz/item/CS_URS_2022_01/071103000" TargetMode="External"/><Relationship Id="rId5" Type="http://schemas.openxmlformats.org/officeDocument/2006/relationships/hyperlink" Target="https://podminky.urs.cz/item/CS_URS_2022_01/070001000" TargetMode="External"/><Relationship Id="rId4" Type="http://schemas.openxmlformats.org/officeDocument/2006/relationships/hyperlink" Target="https://podminky.urs.cz/item/CS_URS_2022_01/045002000"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8"/>
  <sheetViews>
    <sheetView showGridLines="0" tabSelected="1" workbookViewId="0">
      <selection activeCell="L63" sqref="L63"/>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297" t="s">
        <v>6</v>
      </c>
      <c r="AS2" s="298"/>
      <c r="AT2" s="298"/>
      <c r="AU2" s="298"/>
      <c r="AV2" s="298"/>
      <c r="AW2" s="298"/>
      <c r="AX2" s="298"/>
      <c r="AY2" s="298"/>
      <c r="AZ2" s="298"/>
      <c r="BA2" s="298"/>
      <c r="BB2" s="298"/>
      <c r="BC2" s="298"/>
      <c r="BD2" s="298"/>
      <c r="BE2" s="298"/>
      <c r="BS2" s="19" t="s">
        <v>7</v>
      </c>
      <c r="BT2" s="19" t="s">
        <v>8</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pans="1:74" s="1" customFormat="1" ht="24.95" customHeight="1">
      <c r="B4" s="22"/>
      <c r="D4" s="23" t="s">
        <v>10</v>
      </c>
      <c r="AR4" s="22"/>
      <c r="AS4" s="24" t="s">
        <v>11</v>
      </c>
      <c r="BE4" s="25" t="s">
        <v>12</v>
      </c>
      <c r="BS4" s="19" t="s">
        <v>13</v>
      </c>
    </row>
    <row r="5" spans="1:74" s="1" customFormat="1" ht="12" customHeight="1">
      <c r="B5" s="22"/>
      <c r="D5" s="26" t="s">
        <v>14</v>
      </c>
      <c r="K5" s="327" t="s">
        <v>15</v>
      </c>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R5" s="22"/>
      <c r="BE5" s="324" t="s">
        <v>16</v>
      </c>
      <c r="BS5" s="19" t="s">
        <v>7</v>
      </c>
    </row>
    <row r="6" spans="1:74" s="1" customFormat="1" ht="36.950000000000003" customHeight="1">
      <c r="B6" s="22"/>
      <c r="D6" s="28" t="s">
        <v>17</v>
      </c>
      <c r="K6" s="328" t="s">
        <v>18</v>
      </c>
      <c r="L6" s="298"/>
      <c r="M6" s="298"/>
      <c r="N6" s="298"/>
      <c r="O6" s="298"/>
      <c r="P6" s="298"/>
      <c r="Q6" s="298"/>
      <c r="R6" s="298"/>
      <c r="S6" s="298"/>
      <c r="T6" s="298"/>
      <c r="U6" s="298"/>
      <c r="V6" s="298"/>
      <c r="W6" s="298"/>
      <c r="X6" s="298"/>
      <c r="Y6" s="298"/>
      <c r="Z6" s="298"/>
      <c r="AA6" s="298"/>
      <c r="AB6" s="298"/>
      <c r="AC6" s="298"/>
      <c r="AD6" s="298"/>
      <c r="AE6" s="298"/>
      <c r="AF6" s="298"/>
      <c r="AG6" s="298"/>
      <c r="AH6" s="298"/>
      <c r="AI6" s="298"/>
      <c r="AJ6" s="298"/>
      <c r="AK6" s="298"/>
      <c r="AL6" s="298"/>
      <c r="AM6" s="298"/>
      <c r="AN6" s="298"/>
      <c r="AO6" s="298"/>
      <c r="AR6" s="22"/>
      <c r="BE6" s="325"/>
      <c r="BS6" s="19" t="s">
        <v>7</v>
      </c>
    </row>
    <row r="7" spans="1:74" s="1" customFormat="1" ht="12" customHeight="1">
      <c r="B7" s="22"/>
      <c r="D7" s="29" t="s">
        <v>19</v>
      </c>
      <c r="K7" s="27" t="s">
        <v>3</v>
      </c>
      <c r="AK7" s="29" t="s">
        <v>20</v>
      </c>
      <c r="AN7" s="27" t="s">
        <v>3</v>
      </c>
      <c r="AR7" s="22"/>
      <c r="BE7" s="325"/>
      <c r="BS7" s="19" t="s">
        <v>7</v>
      </c>
    </row>
    <row r="8" spans="1:74" s="1" customFormat="1" ht="12" customHeight="1">
      <c r="B8" s="22"/>
      <c r="D8" s="29" t="s">
        <v>21</v>
      </c>
      <c r="K8" s="27" t="s">
        <v>22</v>
      </c>
      <c r="AK8" s="29" t="s">
        <v>23</v>
      </c>
      <c r="AN8" s="30" t="s">
        <v>24</v>
      </c>
      <c r="AR8" s="22"/>
      <c r="BE8" s="325"/>
      <c r="BS8" s="19" t="s">
        <v>7</v>
      </c>
    </row>
    <row r="9" spans="1:74" s="1" customFormat="1" ht="14.45" customHeight="1">
      <c r="B9" s="22"/>
      <c r="AR9" s="22"/>
      <c r="BE9" s="325"/>
      <c r="BS9" s="19" t="s">
        <v>7</v>
      </c>
    </row>
    <row r="10" spans="1:74" s="1" customFormat="1" ht="12" customHeight="1">
      <c r="B10" s="22"/>
      <c r="D10" s="29" t="s">
        <v>25</v>
      </c>
      <c r="AK10" s="29" t="s">
        <v>26</v>
      </c>
      <c r="AN10" s="27" t="s">
        <v>3</v>
      </c>
      <c r="AR10" s="22"/>
      <c r="BE10" s="325"/>
      <c r="BS10" s="19" t="s">
        <v>7</v>
      </c>
    </row>
    <row r="11" spans="1:74" s="1" customFormat="1" ht="18.399999999999999" customHeight="1">
      <c r="B11" s="22"/>
      <c r="E11" s="27" t="s">
        <v>22</v>
      </c>
      <c r="AK11" s="29" t="s">
        <v>27</v>
      </c>
      <c r="AN11" s="27" t="s">
        <v>3</v>
      </c>
      <c r="AR11" s="22"/>
      <c r="BE11" s="325"/>
      <c r="BS11" s="19" t="s">
        <v>7</v>
      </c>
    </row>
    <row r="12" spans="1:74" s="1" customFormat="1" ht="6.95" customHeight="1">
      <c r="B12" s="22"/>
      <c r="AR12" s="22"/>
      <c r="BE12" s="325"/>
      <c r="BS12" s="19" t="s">
        <v>7</v>
      </c>
    </row>
    <row r="13" spans="1:74" s="1" customFormat="1" ht="12" customHeight="1">
      <c r="B13" s="22"/>
      <c r="D13" s="29" t="s">
        <v>28</v>
      </c>
      <c r="AK13" s="29" t="s">
        <v>26</v>
      </c>
      <c r="AN13" s="31" t="s">
        <v>29</v>
      </c>
      <c r="AR13" s="22"/>
      <c r="BE13" s="325"/>
      <c r="BS13" s="19" t="s">
        <v>7</v>
      </c>
    </row>
    <row r="14" spans="1:74" ht="12.75">
      <c r="B14" s="22"/>
      <c r="E14" s="329" t="s">
        <v>29</v>
      </c>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29" t="s">
        <v>27</v>
      </c>
      <c r="AN14" s="31" t="s">
        <v>29</v>
      </c>
      <c r="AR14" s="22"/>
      <c r="BE14" s="325"/>
      <c r="BS14" s="19" t="s">
        <v>7</v>
      </c>
    </row>
    <row r="15" spans="1:74" s="1" customFormat="1" ht="6.95" customHeight="1">
      <c r="B15" s="22"/>
      <c r="AR15" s="22"/>
      <c r="BE15" s="325"/>
      <c r="BS15" s="19" t="s">
        <v>4</v>
      </c>
    </row>
    <row r="16" spans="1:74" s="1" customFormat="1" ht="12" customHeight="1">
      <c r="B16" s="22"/>
      <c r="D16" s="29" t="s">
        <v>30</v>
      </c>
      <c r="AK16" s="29" t="s">
        <v>26</v>
      </c>
      <c r="AN16" s="27" t="s">
        <v>3</v>
      </c>
      <c r="AR16" s="22"/>
      <c r="BE16" s="325"/>
      <c r="BS16" s="19" t="s">
        <v>4</v>
      </c>
    </row>
    <row r="17" spans="1:71" s="1" customFormat="1" ht="18.399999999999999" customHeight="1">
      <c r="B17" s="22"/>
      <c r="E17" s="27" t="s">
        <v>31</v>
      </c>
      <c r="AK17" s="29" t="s">
        <v>27</v>
      </c>
      <c r="AN17" s="27" t="s">
        <v>3</v>
      </c>
      <c r="AR17" s="22"/>
      <c r="BE17" s="325"/>
      <c r="BS17" s="19" t="s">
        <v>32</v>
      </c>
    </row>
    <row r="18" spans="1:71" s="1" customFormat="1" ht="6.95" customHeight="1">
      <c r="B18" s="22"/>
      <c r="AR18" s="22"/>
      <c r="BE18" s="325"/>
      <c r="BS18" s="19" t="s">
        <v>7</v>
      </c>
    </row>
    <row r="19" spans="1:71" s="1" customFormat="1" ht="12" customHeight="1">
      <c r="B19" s="22"/>
      <c r="D19" s="29" t="s">
        <v>33</v>
      </c>
      <c r="AK19" s="29" t="s">
        <v>26</v>
      </c>
      <c r="AN19" s="27" t="s">
        <v>3</v>
      </c>
      <c r="AR19" s="22"/>
      <c r="BE19" s="325"/>
      <c r="BS19" s="19" t="s">
        <v>7</v>
      </c>
    </row>
    <row r="20" spans="1:71" s="1" customFormat="1" ht="18.399999999999999" customHeight="1">
      <c r="B20" s="22"/>
      <c r="E20" s="27" t="s">
        <v>34</v>
      </c>
      <c r="AK20" s="29" t="s">
        <v>27</v>
      </c>
      <c r="AN20" s="27" t="s">
        <v>3</v>
      </c>
      <c r="AR20" s="22"/>
      <c r="BE20" s="325"/>
      <c r="BS20" s="19" t="s">
        <v>4</v>
      </c>
    </row>
    <row r="21" spans="1:71" s="1" customFormat="1" ht="6.95" customHeight="1">
      <c r="B21" s="22"/>
      <c r="AR21" s="22"/>
      <c r="BE21" s="325"/>
    </row>
    <row r="22" spans="1:71" s="1" customFormat="1" ht="12" customHeight="1">
      <c r="B22" s="22"/>
      <c r="D22" s="29" t="s">
        <v>35</v>
      </c>
      <c r="AR22" s="22"/>
      <c r="BE22" s="325"/>
    </row>
    <row r="23" spans="1:71" s="1" customFormat="1" ht="250.5" customHeight="1">
      <c r="B23" s="22"/>
      <c r="E23" s="331" t="s">
        <v>36</v>
      </c>
      <c r="F23" s="331"/>
      <c r="G23" s="331"/>
      <c r="H23" s="331"/>
      <c r="I23" s="331"/>
      <c r="J23" s="331"/>
      <c r="K23" s="331"/>
      <c r="L23" s="331"/>
      <c r="M23" s="331"/>
      <c r="N23" s="331"/>
      <c r="O23" s="331"/>
      <c r="P23" s="331"/>
      <c r="Q23" s="331"/>
      <c r="R23" s="331"/>
      <c r="S23" s="331"/>
      <c r="T23" s="331"/>
      <c r="U23" s="331"/>
      <c r="V23" s="331"/>
      <c r="W23" s="331"/>
      <c r="X23" s="331"/>
      <c r="Y23" s="331"/>
      <c r="Z23" s="331"/>
      <c r="AA23" s="331"/>
      <c r="AB23" s="331"/>
      <c r="AC23" s="331"/>
      <c r="AD23" s="331"/>
      <c r="AE23" s="331"/>
      <c r="AF23" s="331"/>
      <c r="AG23" s="331"/>
      <c r="AH23" s="331"/>
      <c r="AI23" s="331"/>
      <c r="AJ23" s="331"/>
      <c r="AK23" s="331"/>
      <c r="AL23" s="331"/>
      <c r="AM23" s="331"/>
      <c r="AN23" s="331"/>
      <c r="AR23" s="22"/>
      <c r="BE23" s="325"/>
    </row>
    <row r="24" spans="1:71" s="1" customFormat="1" ht="6.95" customHeight="1">
      <c r="B24" s="22"/>
      <c r="AR24" s="22"/>
      <c r="BE24" s="325"/>
    </row>
    <row r="25" spans="1:71" s="1" customFormat="1" ht="6.95" customHeight="1">
      <c r="B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22"/>
      <c r="BE25" s="325"/>
    </row>
    <row r="26" spans="1:71" s="2" customFormat="1" ht="25.9" customHeight="1">
      <c r="A26" s="34"/>
      <c r="B26" s="35"/>
      <c r="C26" s="34"/>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32">
        <f>ROUND(AG54,2)</f>
        <v>0</v>
      </c>
      <c r="AL26" s="333"/>
      <c r="AM26" s="333"/>
      <c r="AN26" s="333"/>
      <c r="AO26" s="333"/>
      <c r="AP26" s="34"/>
      <c r="AQ26" s="34"/>
      <c r="AR26" s="35"/>
      <c r="BE26" s="325"/>
    </row>
    <row r="27" spans="1:71" s="2" customFormat="1" ht="6.95"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E27" s="325"/>
    </row>
    <row r="28" spans="1:71" s="2" customFormat="1" ht="12.75">
      <c r="A28" s="34"/>
      <c r="B28" s="35"/>
      <c r="C28" s="34"/>
      <c r="D28" s="34"/>
      <c r="E28" s="34"/>
      <c r="F28" s="34"/>
      <c r="G28" s="34"/>
      <c r="H28" s="34"/>
      <c r="I28" s="34"/>
      <c r="J28" s="34"/>
      <c r="K28" s="34"/>
      <c r="L28" s="334" t="s">
        <v>38</v>
      </c>
      <c r="M28" s="334"/>
      <c r="N28" s="334"/>
      <c r="O28" s="334"/>
      <c r="P28" s="334"/>
      <c r="Q28" s="34"/>
      <c r="R28" s="34"/>
      <c r="S28" s="34"/>
      <c r="T28" s="34"/>
      <c r="U28" s="34"/>
      <c r="V28" s="34"/>
      <c r="W28" s="334" t="s">
        <v>39</v>
      </c>
      <c r="X28" s="334"/>
      <c r="Y28" s="334"/>
      <c r="Z28" s="334"/>
      <c r="AA28" s="334"/>
      <c r="AB28" s="334"/>
      <c r="AC28" s="334"/>
      <c r="AD28" s="334"/>
      <c r="AE28" s="334"/>
      <c r="AF28" s="34"/>
      <c r="AG28" s="34"/>
      <c r="AH28" s="34"/>
      <c r="AI28" s="34"/>
      <c r="AJ28" s="34"/>
      <c r="AK28" s="334" t="s">
        <v>40</v>
      </c>
      <c r="AL28" s="334"/>
      <c r="AM28" s="334"/>
      <c r="AN28" s="334"/>
      <c r="AO28" s="334"/>
      <c r="AP28" s="34"/>
      <c r="AQ28" s="34"/>
      <c r="AR28" s="35"/>
      <c r="BE28" s="325"/>
    </row>
    <row r="29" spans="1:71" s="3" customFormat="1" ht="14.45" customHeight="1">
      <c r="B29" s="39"/>
      <c r="D29" s="29" t="s">
        <v>41</v>
      </c>
      <c r="F29" s="29" t="s">
        <v>42</v>
      </c>
      <c r="L29" s="319">
        <v>0.21</v>
      </c>
      <c r="M29" s="318"/>
      <c r="N29" s="318"/>
      <c r="O29" s="318"/>
      <c r="P29" s="318"/>
      <c r="W29" s="317">
        <f>ROUND(AZ54, 2)</f>
        <v>0</v>
      </c>
      <c r="X29" s="318"/>
      <c r="Y29" s="318"/>
      <c r="Z29" s="318"/>
      <c r="AA29" s="318"/>
      <c r="AB29" s="318"/>
      <c r="AC29" s="318"/>
      <c r="AD29" s="318"/>
      <c r="AE29" s="318"/>
      <c r="AK29" s="317">
        <f>ROUND(AV54, 2)</f>
        <v>0</v>
      </c>
      <c r="AL29" s="318"/>
      <c r="AM29" s="318"/>
      <c r="AN29" s="318"/>
      <c r="AO29" s="318"/>
      <c r="AR29" s="39"/>
      <c r="BE29" s="326"/>
    </row>
    <row r="30" spans="1:71" s="3" customFormat="1" ht="14.45" customHeight="1">
      <c r="B30" s="39"/>
      <c r="F30" s="29" t="s">
        <v>43</v>
      </c>
      <c r="L30" s="319">
        <v>0.15</v>
      </c>
      <c r="M30" s="318"/>
      <c r="N30" s="318"/>
      <c r="O30" s="318"/>
      <c r="P30" s="318"/>
      <c r="W30" s="317">
        <f>ROUND(BA54, 2)</f>
        <v>0</v>
      </c>
      <c r="X30" s="318"/>
      <c r="Y30" s="318"/>
      <c r="Z30" s="318"/>
      <c r="AA30" s="318"/>
      <c r="AB30" s="318"/>
      <c r="AC30" s="318"/>
      <c r="AD30" s="318"/>
      <c r="AE30" s="318"/>
      <c r="AK30" s="317">
        <f>ROUND(AW54, 2)</f>
        <v>0</v>
      </c>
      <c r="AL30" s="318"/>
      <c r="AM30" s="318"/>
      <c r="AN30" s="318"/>
      <c r="AO30" s="318"/>
      <c r="AR30" s="39"/>
      <c r="BE30" s="326"/>
    </row>
    <row r="31" spans="1:71" s="3" customFormat="1" ht="14.45" hidden="1" customHeight="1">
      <c r="B31" s="39"/>
      <c r="F31" s="29" t="s">
        <v>44</v>
      </c>
      <c r="L31" s="319">
        <v>0.21</v>
      </c>
      <c r="M31" s="318"/>
      <c r="N31" s="318"/>
      <c r="O31" s="318"/>
      <c r="P31" s="318"/>
      <c r="W31" s="317">
        <f>ROUND(BB54, 2)</f>
        <v>0</v>
      </c>
      <c r="X31" s="318"/>
      <c r="Y31" s="318"/>
      <c r="Z31" s="318"/>
      <c r="AA31" s="318"/>
      <c r="AB31" s="318"/>
      <c r="AC31" s="318"/>
      <c r="AD31" s="318"/>
      <c r="AE31" s="318"/>
      <c r="AK31" s="317">
        <v>0</v>
      </c>
      <c r="AL31" s="318"/>
      <c r="AM31" s="318"/>
      <c r="AN31" s="318"/>
      <c r="AO31" s="318"/>
      <c r="AR31" s="39"/>
      <c r="BE31" s="326"/>
    </row>
    <row r="32" spans="1:71" s="3" customFormat="1" ht="14.45" hidden="1" customHeight="1">
      <c r="B32" s="39"/>
      <c r="F32" s="29" t="s">
        <v>45</v>
      </c>
      <c r="L32" s="319">
        <v>0.15</v>
      </c>
      <c r="M32" s="318"/>
      <c r="N32" s="318"/>
      <c r="O32" s="318"/>
      <c r="P32" s="318"/>
      <c r="W32" s="317">
        <f>ROUND(BC54, 2)</f>
        <v>0</v>
      </c>
      <c r="X32" s="318"/>
      <c r="Y32" s="318"/>
      <c r="Z32" s="318"/>
      <c r="AA32" s="318"/>
      <c r="AB32" s="318"/>
      <c r="AC32" s="318"/>
      <c r="AD32" s="318"/>
      <c r="AE32" s="318"/>
      <c r="AK32" s="317">
        <v>0</v>
      </c>
      <c r="AL32" s="318"/>
      <c r="AM32" s="318"/>
      <c r="AN32" s="318"/>
      <c r="AO32" s="318"/>
      <c r="AR32" s="39"/>
      <c r="BE32" s="326"/>
    </row>
    <row r="33" spans="1:57" s="3" customFormat="1" ht="14.45" hidden="1" customHeight="1">
      <c r="B33" s="39"/>
      <c r="F33" s="29" t="s">
        <v>46</v>
      </c>
      <c r="L33" s="319">
        <v>0</v>
      </c>
      <c r="M33" s="318"/>
      <c r="N33" s="318"/>
      <c r="O33" s="318"/>
      <c r="P33" s="318"/>
      <c r="W33" s="317">
        <f>ROUND(BD54, 2)</f>
        <v>0</v>
      </c>
      <c r="X33" s="318"/>
      <c r="Y33" s="318"/>
      <c r="Z33" s="318"/>
      <c r="AA33" s="318"/>
      <c r="AB33" s="318"/>
      <c r="AC33" s="318"/>
      <c r="AD33" s="318"/>
      <c r="AE33" s="318"/>
      <c r="AK33" s="317">
        <v>0</v>
      </c>
      <c r="AL33" s="318"/>
      <c r="AM33" s="318"/>
      <c r="AN33" s="318"/>
      <c r="AO33" s="318"/>
      <c r="AR33" s="39"/>
    </row>
    <row r="34" spans="1:57" s="2" customFormat="1" ht="6.95"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E34" s="34"/>
    </row>
    <row r="35" spans="1:57" s="2" customFormat="1" ht="25.9" customHeight="1">
      <c r="A35" s="34"/>
      <c r="B35" s="35"/>
      <c r="C35" s="40"/>
      <c r="D35" s="41" t="s">
        <v>47</v>
      </c>
      <c r="E35" s="42"/>
      <c r="F35" s="42"/>
      <c r="G35" s="42"/>
      <c r="H35" s="42"/>
      <c r="I35" s="42"/>
      <c r="J35" s="42"/>
      <c r="K35" s="42"/>
      <c r="L35" s="42"/>
      <c r="M35" s="42"/>
      <c r="N35" s="42"/>
      <c r="O35" s="42"/>
      <c r="P35" s="42"/>
      <c r="Q35" s="42"/>
      <c r="R35" s="42"/>
      <c r="S35" s="42"/>
      <c r="T35" s="43" t="s">
        <v>48</v>
      </c>
      <c r="U35" s="42"/>
      <c r="V35" s="42"/>
      <c r="W35" s="42"/>
      <c r="X35" s="320" t="s">
        <v>49</v>
      </c>
      <c r="Y35" s="321"/>
      <c r="Z35" s="321"/>
      <c r="AA35" s="321"/>
      <c r="AB35" s="321"/>
      <c r="AC35" s="42"/>
      <c r="AD35" s="42"/>
      <c r="AE35" s="42"/>
      <c r="AF35" s="42"/>
      <c r="AG35" s="42"/>
      <c r="AH35" s="42"/>
      <c r="AI35" s="42"/>
      <c r="AJ35" s="42"/>
      <c r="AK35" s="322">
        <f>SUM(AK26:AK33)</f>
        <v>0</v>
      </c>
      <c r="AL35" s="321"/>
      <c r="AM35" s="321"/>
      <c r="AN35" s="321"/>
      <c r="AO35" s="323"/>
      <c r="AP35" s="40"/>
      <c r="AQ35" s="40"/>
      <c r="AR35" s="35"/>
      <c r="BE35" s="34"/>
    </row>
    <row r="36" spans="1:57" s="2" customFormat="1" ht="6.95"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E36" s="34"/>
    </row>
    <row r="37" spans="1:57" s="2" customFormat="1" ht="6.95" customHeight="1">
      <c r="A37" s="34"/>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5"/>
      <c r="BE37" s="34"/>
    </row>
    <row r="41" spans="1:57" s="2" customFormat="1" ht="6.95" customHeight="1">
      <c r="A41" s="34"/>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5"/>
      <c r="BE41" s="34"/>
    </row>
    <row r="42" spans="1:57" s="2" customFormat="1" ht="24.95" customHeight="1">
      <c r="A42" s="34"/>
      <c r="B42" s="35"/>
      <c r="C42" s="23" t="s">
        <v>50</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5"/>
      <c r="BE42" s="34"/>
    </row>
    <row r="43" spans="1:57" s="2" customFormat="1" ht="6.95" customHeight="1">
      <c r="A43" s="34"/>
      <c r="B43" s="35"/>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5"/>
      <c r="BE43" s="34"/>
    </row>
    <row r="44" spans="1:57" s="4" customFormat="1" ht="12" customHeight="1">
      <c r="B44" s="48"/>
      <c r="C44" s="29" t="s">
        <v>14</v>
      </c>
      <c r="L44" s="4" t="str">
        <f>K5</f>
        <v>202220</v>
      </c>
      <c r="AR44" s="48"/>
    </row>
    <row r="45" spans="1:57" s="5" customFormat="1" ht="36.950000000000003" customHeight="1">
      <c r="B45" s="49"/>
      <c r="C45" s="50" t="s">
        <v>17</v>
      </c>
      <c r="L45" s="308" t="str">
        <f>K6</f>
        <v>Výměna páteřních rozvodů vody a tepla ZŠ Dr.Peška 768 v Chrudimi</v>
      </c>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09"/>
      <c r="AL45" s="309"/>
      <c r="AM45" s="309"/>
      <c r="AN45" s="309"/>
      <c r="AO45" s="309"/>
      <c r="AR45" s="49"/>
    </row>
    <row r="46" spans="1:57" s="2" customFormat="1" ht="6.95" customHeight="1">
      <c r="A46" s="34"/>
      <c r="B46" s="35"/>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5"/>
      <c r="BE46" s="34"/>
    </row>
    <row r="47" spans="1:57" s="2" customFormat="1" ht="12" customHeight="1">
      <c r="A47" s="34"/>
      <c r="B47" s="35"/>
      <c r="C47" s="29" t="s">
        <v>21</v>
      </c>
      <c r="D47" s="34"/>
      <c r="E47" s="34"/>
      <c r="F47" s="34"/>
      <c r="G47" s="34"/>
      <c r="H47" s="34"/>
      <c r="I47" s="34"/>
      <c r="J47" s="34"/>
      <c r="K47" s="34"/>
      <c r="L47" s="51" t="str">
        <f>IF(K8="","",K8)</f>
        <v xml:space="preserve"> </v>
      </c>
      <c r="M47" s="34"/>
      <c r="N47" s="34"/>
      <c r="O47" s="34"/>
      <c r="P47" s="34"/>
      <c r="Q47" s="34"/>
      <c r="R47" s="34"/>
      <c r="S47" s="34"/>
      <c r="T47" s="34"/>
      <c r="U47" s="34"/>
      <c r="V47" s="34"/>
      <c r="W47" s="34"/>
      <c r="X47" s="34"/>
      <c r="Y47" s="34"/>
      <c r="Z47" s="34"/>
      <c r="AA47" s="34"/>
      <c r="AB47" s="34"/>
      <c r="AC47" s="34"/>
      <c r="AD47" s="34"/>
      <c r="AE47" s="34"/>
      <c r="AF47" s="34"/>
      <c r="AG47" s="34"/>
      <c r="AH47" s="34"/>
      <c r="AI47" s="29" t="s">
        <v>23</v>
      </c>
      <c r="AJ47" s="34"/>
      <c r="AK47" s="34"/>
      <c r="AL47" s="34"/>
      <c r="AM47" s="310" t="str">
        <f>IF(AN8= "","",AN8)</f>
        <v>24. 8. 2022</v>
      </c>
      <c r="AN47" s="310"/>
      <c r="AO47" s="34"/>
      <c r="AP47" s="34"/>
      <c r="AQ47" s="34"/>
      <c r="AR47" s="35"/>
      <c r="BE47" s="34"/>
    </row>
    <row r="48" spans="1:57" s="2" customFormat="1" ht="6.95" customHeight="1">
      <c r="A48" s="34"/>
      <c r="B48" s="35"/>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5"/>
      <c r="BE48" s="34"/>
    </row>
    <row r="49" spans="1:91" s="2" customFormat="1" ht="15.2" customHeight="1">
      <c r="A49" s="34"/>
      <c r="B49" s="35"/>
      <c r="C49" s="29" t="s">
        <v>25</v>
      </c>
      <c r="D49" s="34"/>
      <c r="E49" s="34"/>
      <c r="F49" s="34"/>
      <c r="G49" s="34"/>
      <c r="H49" s="34"/>
      <c r="I49" s="34"/>
      <c r="J49" s="34"/>
      <c r="K49" s="34"/>
      <c r="L49" s="4" t="str">
        <f>IF(E11= "","",E11)</f>
        <v xml:space="preserve"> </v>
      </c>
      <c r="M49" s="34"/>
      <c r="N49" s="34"/>
      <c r="O49" s="34"/>
      <c r="P49" s="34"/>
      <c r="Q49" s="34"/>
      <c r="R49" s="34"/>
      <c r="S49" s="34"/>
      <c r="T49" s="34"/>
      <c r="U49" s="34"/>
      <c r="V49" s="34"/>
      <c r="W49" s="34"/>
      <c r="X49" s="34"/>
      <c r="Y49" s="34"/>
      <c r="Z49" s="34"/>
      <c r="AA49" s="34"/>
      <c r="AB49" s="34"/>
      <c r="AC49" s="34"/>
      <c r="AD49" s="34"/>
      <c r="AE49" s="34"/>
      <c r="AF49" s="34"/>
      <c r="AG49" s="34"/>
      <c r="AH49" s="34"/>
      <c r="AI49" s="29" t="s">
        <v>30</v>
      </c>
      <c r="AJ49" s="34"/>
      <c r="AK49" s="34"/>
      <c r="AL49" s="34"/>
      <c r="AM49" s="311" t="str">
        <f>IF(E17="","",E17)</f>
        <v>Ing. Josef Dvořák</v>
      </c>
      <c r="AN49" s="312"/>
      <c r="AO49" s="312"/>
      <c r="AP49" s="312"/>
      <c r="AQ49" s="34"/>
      <c r="AR49" s="35"/>
      <c r="AS49" s="313" t="s">
        <v>51</v>
      </c>
      <c r="AT49" s="314"/>
      <c r="AU49" s="53"/>
      <c r="AV49" s="53"/>
      <c r="AW49" s="53"/>
      <c r="AX49" s="53"/>
      <c r="AY49" s="53"/>
      <c r="AZ49" s="53"/>
      <c r="BA49" s="53"/>
      <c r="BB49" s="53"/>
      <c r="BC49" s="53"/>
      <c r="BD49" s="54"/>
      <c r="BE49" s="34"/>
    </row>
    <row r="50" spans="1:91" s="2" customFormat="1" ht="15.2" customHeight="1">
      <c r="A50" s="34"/>
      <c r="B50" s="35"/>
      <c r="C50" s="29" t="s">
        <v>28</v>
      </c>
      <c r="D50" s="34"/>
      <c r="E50" s="34"/>
      <c r="F50" s="34"/>
      <c r="G50" s="34"/>
      <c r="H50" s="34"/>
      <c r="I50" s="34"/>
      <c r="J50" s="34"/>
      <c r="K50" s="34"/>
      <c r="L50" s="4"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9" t="s">
        <v>33</v>
      </c>
      <c r="AJ50" s="34"/>
      <c r="AK50" s="34"/>
      <c r="AL50" s="34"/>
      <c r="AM50" s="311" t="str">
        <f>IF(E20="","",E20)</f>
        <v>Ing.Jiří Pitra</v>
      </c>
      <c r="AN50" s="312"/>
      <c r="AO50" s="312"/>
      <c r="AP50" s="312"/>
      <c r="AQ50" s="34"/>
      <c r="AR50" s="35"/>
      <c r="AS50" s="315"/>
      <c r="AT50" s="316"/>
      <c r="AU50" s="55"/>
      <c r="AV50" s="55"/>
      <c r="AW50" s="55"/>
      <c r="AX50" s="55"/>
      <c r="AY50" s="55"/>
      <c r="AZ50" s="55"/>
      <c r="BA50" s="55"/>
      <c r="BB50" s="55"/>
      <c r="BC50" s="55"/>
      <c r="BD50" s="56"/>
      <c r="BE50" s="34"/>
    </row>
    <row r="51" spans="1:91" s="2" customFormat="1" ht="10.9" customHeight="1">
      <c r="A51" s="34"/>
      <c r="B51" s="35"/>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5"/>
      <c r="AS51" s="315"/>
      <c r="AT51" s="316"/>
      <c r="AU51" s="55"/>
      <c r="AV51" s="55"/>
      <c r="AW51" s="55"/>
      <c r="AX51" s="55"/>
      <c r="AY51" s="55"/>
      <c r="AZ51" s="55"/>
      <c r="BA51" s="55"/>
      <c r="BB51" s="55"/>
      <c r="BC51" s="55"/>
      <c r="BD51" s="56"/>
      <c r="BE51" s="34"/>
    </row>
    <row r="52" spans="1:91" s="2" customFormat="1" ht="29.25" customHeight="1">
      <c r="A52" s="34"/>
      <c r="B52" s="35"/>
      <c r="C52" s="302" t="s">
        <v>52</v>
      </c>
      <c r="D52" s="303"/>
      <c r="E52" s="303"/>
      <c r="F52" s="303"/>
      <c r="G52" s="303"/>
      <c r="H52" s="57"/>
      <c r="I52" s="304" t="s">
        <v>53</v>
      </c>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5" t="s">
        <v>54</v>
      </c>
      <c r="AH52" s="303"/>
      <c r="AI52" s="303"/>
      <c r="AJ52" s="303"/>
      <c r="AK52" s="303"/>
      <c r="AL52" s="303"/>
      <c r="AM52" s="303"/>
      <c r="AN52" s="304" t="s">
        <v>55</v>
      </c>
      <c r="AO52" s="303"/>
      <c r="AP52" s="303"/>
      <c r="AQ52" s="58" t="s">
        <v>56</v>
      </c>
      <c r="AR52" s="35"/>
      <c r="AS52" s="59" t="s">
        <v>57</v>
      </c>
      <c r="AT52" s="60" t="s">
        <v>58</v>
      </c>
      <c r="AU52" s="60" t="s">
        <v>59</v>
      </c>
      <c r="AV52" s="60" t="s">
        <v>60</v>
      </c>
      <c r="AW52" s="60" t="s">
        <v>61</v>
      </c>
      <c r="AX52" s="60" t="s">
        <v>62</v>
      </c>
      <c r="AY52" s="60" t="s">
        <v>63</v>
      </c>
      <c r="AZ52" s="60" t="s">
        <v>64</v>
      </c>
      <c r="BA52" s="60" t="s">
        <v>65</v>
      </c>
      <c r="BB52" s="60" t="s">
        <v>66</v>
      </c>
      <c r="BC52" s="60" t="s">
        <v>67</v>
      </c>
      <c r="BD52" s="61" t="s">
        <v>68</v>
      </c>
      <c r="BE52" s="34"/>
    </row>
    <row r="53" spans="1:91" s="2" customFormat="1" ht="10.9" customHeight="1">
      <c r="A53" s="34"/>
      <c r="B53" s="35"/>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5"/>
      <c r="AS53" s="62"/>
      <c r="AT53" s="63"/>
      <c r="AU53" s="63"/>
      <c r="AV53" s="63"/>
      <c r="AW53" s="63"/>
      <c r="AX53" s="63"/>
      <c r="AY53" s="63"/>
      <c r="AZ53" s="63"/>
      <c r="BA53" s="63"/>
      <c r="BB53" s="63"/>
      <c r="BC53" s="63"/>
      <c r="BD53" s="64"/>
      <c r="BE53" s="34"/>
    </row>
    <row r="54" spans="1:91" s="6" customFormat="1" ht="32.450000000000003" customHeight="1">
      <c r="B54" s="65"/>
      <c r="C54" s="66" t="s">
        <v>69</v>
      </c>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306">
        <f>ROUND(SUM(AG55:AG56),2)</f>
        <v>0</v>
      </c>
      <c r="AH54" s="306"/>
      <c r="AI54" s="306"/>
      <c r="AJ54" s="306"/>
      <c r="AK54" s="306"/>
      <c r="AL54" s="306"/>
      <c r="AM54" s="306"/>
      <c r="AN54" s="307">
        <f>SUM(AG54,AT54)</f>
        <v>0</v>
      </c>
      <c r="AO54" s="307"/>
      <c r="AP54" s="307"/>
      <c r="AQ54" s="69" t="s">
        <v>3</v>
      </c>
      <c r="AR54" s="65"/>
      <c r="AS54" s="70">
        <f>ROUND(SUM(AS55:AS56),2)</f>
        <v>0</v>
      </c>
      <c r="AT54" s="71">
        <f>ROUND(SUM(AV54:AW54),2)</f>
        <v>0</v>
      </c>
      <c r="AU54" s="72">
        <f>ROUND(SUM(AU55:AU56),5)</f>
        <v>0</v>
      </c>
      <c r="AV54" s="71">
        <f>ROUND(AZ54*L29,2)</f>
        <v>0</v>
      </c>
      <c r="AW54" s="71">
        <f>ROUND(BA54*L30,2)</f>
        <v>0</v>
      </c>
      <c r="AX54" s="71">
        <f>ROUND(BB54*L29,2)</f>
        <v>0</v>
      </c>
      <c r="AY54" s="71">
        <f>ROUND(BC54*L30,2)</f>
        <v>0</v>
      </c>
      <c r="AZ54" s="71">
        <f>ROUND(SUM(AZ55:AZ56),2)</f>
        <v>0</v>
      </c>
      <c r="BA54" s="71">
        <f>ROUND(SUM(BA55:BA56),2)</f>
        <v>0</v>
      </c>
      <c r="BB54" s="71">
        <f>ROUND(SUM(BB55:BB56),2)</f>
        <v>0</v>
      </c>
      <c r="BC54" s="71">
        <f>ROUND(SUM(BC55:BC56),2)</f>
        <v>0</v>
      </c>
      <c r="BD54" s="73">
        <f>ROUND(SUM(BD55:BD56),2)</f>
        <v>0</v>
      </c>
      <c r="BS54" s="74" t="s">
        <v>70</v>
      </c>
      <c r="BT54" s="74" t="s">
        <v>71</v>
      </c>
      <c r="BU54" s="75" t="s">
        <v>72</v>
      </c>
      <c r="BV54" s="74" t="s">
        <v>73</v>
      </c>
      <c r="BW54" s="74" t="s">
        <v>5</v>
      </c>
      <c r="BX54" s="74" t="s">
        <v>74</v>
      </c>
      <c r="CL54" s="74" t="s">
        <v>3</v>
      </c>
    </row>
    <row r="55" spans="1:91" s="7" customFormat="1" ht="16.5" customHeight="1">
      <c r="A55" s="76" t="s">
        <v>75</v>
      </c>
      <c r="B55" s="77"/>
      <c r="C55" s="78"/>
      <c r="D55" s="301" t="s">
        <v>76</v>
      </c>
      <c r="E55" s="301"/>
      <c r="F55" s="301"/>
      <c r="G55" s="301"/>
      <c r="H55" s="301"/>
      <c r="I55" s="79"/>
      <c r="J55" s="301" t="s">
        <v>77</v>
      </c>
      <c r="K55" s="301"/>
      <c r="L55" s="301"/>
      <c r="M55" s="301"/>
      <c r="N55" s="301"/>
      <c r="O55" s="301"/>
      <c r="P55" s="301"/>
      <c r="Q55" s="301"/>
      <c r="R55" s="301"/>
      <c r="S55" s="301"/>
      <c r="T55" s="301"/>
      <c r="U55" s="301"/>
      <c r="V55" s="301"/>
      <c r="W55" s="301"/>
      <c r="X55" s="301"/>
      <c r="Y55" s="301"/>
      <c r="Z55" s="301"/>
      <c r="AA55" s="301"/>
      <c r="AB55" s="301"/>
      <c r="AC55" s="301"/>
      <c r="AD55" s="301"/>
      <c r="AE55" s="301"/>
      <c r="AF55" s="301"/>
      <c r="AG55" s="299">
        <f>'01 - Hlavní chodby'!J30</f>
        <v>0</v>
      </c>
      <c r="AH55" s="300"/>
      <c r="AI55" s="300"/>
      <c r="AJ55" s="300"/>
      <c r="AK55" s="300"/>
      <c r="AL55" s="300"/>
      <c r="AM55" s="300"/>
      <c r="AN55" s="299">
        <f>SUM(AG55,AT55)</f>
        <v>0</v>
      </c>
      <c r="AO55" s="300"/>
      <c r="AP55" s="300"/>
      <c r="AQ55" s="80" t="s">
        <v>78</v>
      </c>
      <c r="AR55" s="77"/>
      <c r="AS55" s="81">
        <v>0</v>
      </c>
      <c r="AT55" s="82">
        <f>ROUND(SUM(AV55:AW55),2)</f>
        <v>0</v>
      </c>
      <c r="AU55" s="83">
        <f>'01 - Hlavní chodby'!P97</f>
        <v>0</v>
      </c>
      <c r="AV55" s="82">
        <f>'01 - Hlavní chodby'!J33</f>
        <v>0</v>
      </c>
      <c r="AW55" s="82">
        <f>'01 - Hlavní chodby'!J34</f>
        <v>0</v>
      </c>
      <c r="AX55" s="82">
        <f>'01 - Hlavní chodby'!J35</f>
        <v>0</v>
      </c>
      <c r="AY55" s="82">
        <f>'01 - Hlavní chodby'!J36</f>
        <v>0</v>
      </c>
      <c r="AZ55" s="82">
        <f>'01 - Hlavní chodby'!F33</f>
        <v>0</v>
      </c>
      <c r="BA55" s="82">
        <f>'01 - Hlavní chodby'!F34</f>
        <v>0</v>
      </c>
      <c r="BB55" s="82">
        <f>'01 - Hlavní chodby'!F35</f>
        <v>0</v>
      </c>
      <c r="BC55" s="82">
        <f>'01 - Hlavní chodby'!F36</f>
        <v>0</v>
      </c>
      <c r="BD55" s="84">
        <f>'01 - Hlavní chodby'!F37</f>
        <v>0</v>
      </c>
      <c r="BT55" s="85" t="s">
        <v>79</v>
      </c>
      <c r="BV55" s="85" t="s">
        <v>73</v>
      </c>
      <c r="BW55" s="85" t="s">
        <v>80</v>
      </c>
      <c r="BX55" s="85" t="s">
        <v>5</v>
      </c>
      <c r="CL55" s="85" t="s">
        <v>3</v>
      </c>
      <c r="CM55" s="85" t="s">
        <v>81</v>
      </c>
    </row>
    <row r="56" spans="1:91" s="7" customFormat="1" ht="16.5" customHeight="1">
      <c r="A56" s="76" t="s">
        <v>75</v>
      </c>
      <c r="B56" s="77"/>
      <c r="C56" s="78"/>
      <c r="D56" s="301" t="s">
        <v>82</v>
      </c>
      <c r="E56" s="301"/>
      <c r="F56" s="301"/>
      <c r="G56" s="301"/>
      <c r="H56" s="301"/>
      <c r="I56" s="79"/>
      <c r="J56" s="301" t="s">
        <v>83</v>
      </c>
      <c r="K56" s="301"/>
      <c r="L56" s="301"/>
      <c r="M56" s="301"/>
      <c r="N56" s="301"/>
      <c r="O56" s="301"/>
      <c r="P56" s="301"/>
      <c r="Q56" s="301"/>
      <c r="R56" s="301"/>
      <c r="S56" s="301"/>
      <c r="T56" s="301"/>
      <c r="U56" s="301"/>
      <c r="V56" s="301"/>
      <c r="W56" s="301"/>
      <c r="X56" s="301"/>
      <c r="Y56" s="301"/>
      <c r="Z56" s="301"/>
      <c r="AA56" s="301"/>
      <c r="AB56" s="301"/>
      <c r="AC56" s="301"/>
      <c r="AD56" s="301"/>
      <c r="AE56" s="301"/>
      <c r="AF56" s="301"/>
      <c r="AG56" s="299">
        <f>'09 - VRN'!J30</f>
        <v>0</v>
      </c>
      <c r="AH56" s="300"/>
      <c r="AI56" s="300"/>
      <c r="AJ56" s="300"/>
      <c r="AK56" s="300"/>
      <c r="AL56" s="300"/>
      <c r="AM56" s="300"/>
      <c r="AN56" s="299">
        <f>SUM(AG56,AT56)</f>
        <v>0</v>
      </c>
      <c r="AO56" s="300"/>
      <c r="AP56" s="300"/>
      <c r="AQ56" s="80" t="s">
        <v>78</v>
      </c>
      <c r="AR56" s="77"/>
      <c r="AS56" s="86">
        <v>0</v>
      </c>
      <c r="AT56" s="87">
        <f>ROUND(SUM(AV56:AW56),2)</f>
        <v>0</v>
      </c>
      <c r="AU56" s="88">
        <f>'09 - VRN'!P84</f>
        <v>0</v>
      </c>
      <c r="AV56" s="87">
        <f>'09 - VRN'!J33</f>
        <v>0</v>
      </c>
      <c r="AW56" s="87">
        <f>'09 - VRN'!J34</f>
        <v>0</v>
      </c>
      <c r="AX56" s="87">
        <f>'09 - VRN'!J35</f>
        <v>0</v>
      </c>
      <c r="AY56" s="87">
        <f>'09 - VRN'!J36</f>
        <v>0</v>
      </c>
      <c r="AZ56" s="87">
        <f>'09 - VRN'!F33</f>
        <v>0</v>
      </c>
      <c r="BA56" s="87">
        <f>'09 - VRN'!F34</f>
        <v>0</v>
      </c>
      <c r="BB56" s="87">
        <f>'09 - VRN'!F35</f>
        <v>0</v>
      </c>
      <c r="BC56" s="87">
        <f>'09 - VRN'!F36</f>
        <v>0</v>
      </c>
      <c r="BD56" s="89">
        <f>'09 - VRN'!F37</f>
        <v>0</v>
      </c>
      <c r="BT56" s="85" t="s">
        <v>79</v>
      </c>
      <c r="BV56" s="85" t="s">
        <v>73</v>
      </c>
      <c r="BW56" s="85" t="s">
        <v>84</v>
      </c>
      <c r="BX56" s="85" t="s">
        <v>5</v>
      </c>
      <c r="CL56" s="85" t="s">
        <v>3</v>
      </c>
      <c r="CM56" s="85" t="s">
        <v>81</v>
      </c>
    </row>
    <row r="57" spans="1:91" s="2" customFormat="1" ht="30" customHeight="1">
      <c r="A57" s="34"/>
      <c r="B57" s="35"/>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5"/>
      <c r="AS57" s="34"/>
      <c r="AT57" s="34"/>
      <c r="AU57" s="34"/>
      <c r="AV57" s="34"/>
      <c r="AW57" s="34"/>
      <c r="AX57" s="34"/>
      <c r="AY57" s="34"/>
      <c r="AZ57" s="34"/>
      <c r="BA57" s="34"/>
      <c r="BB57" s="34"/>
      <c r="BC57" s="34"/>
      <c r="BD57" s="34"/>
      <c r="BE57" s="34"/>
    </row>
    <row r="58" spans="1:91" s="2" customFormat="1" ht="6.95" customHeight="1">
      <c r="A58" s="34"/>
      <c r="B58" s="44"/>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35"/>
      <c r="AS58" s="34"/>
      <c r="AT58" s="34"/>
      <c r="AU58" s="34"/>
      <c r="AV58" s="34"/>
      <c r="AW58" s="34"/>
      <c r="AX58" s="34"/>
      <c r="AY58" s="34"/>
      <c r="AZ58" s="34"/>
      <c r="BA58" s="34"/>
      <c r="BB58" s="34"/>
      <c r="BC58" s="34"/>
      <c r="BD58" s="34"/>
      <c r="BE58" s="34"/>
    </row>
  </sheetData>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47:AN47"/>
    <mergeCell ref="AM49:AP49"/>
    <mergeCell ref="AS49:AT51"/>
    <mergeCell ref="AM50:AP50"/>
    <mergeCell ref="W33:AE33"/>
    <mergeCell ref="AK33:AO33"/>
    <mergeCell ref="AR2:BE2"/>
    <mergeCell ref="AN56:AP56"/>
    <mergeCell ref="AG56:AM56"/>
    <mergeCell ref="D56:H56"/>
    <mergeCell ref="J56:AF56"/>
    <mergeCell ref="C52:G52"/>
    <mergeCell ref="I52:AF52"/>
    <mergeCell ref="AG52:AM52"/>
    <mergeCell ref="AN52:AP52"/>
    <mergeCell ref="AN55:AP55"/>
    <mergeCell ref="AG55:AM55"/>
    <mergeCell ref="D55:H55"/>
    <mergeCell ref="J55:AF55"/>
    <mergeCell ref="AG54:AM54"/>
    <mergeCell ref="AN54:AP54"/>
    <mergeCell ref="L45:AO45"/>
  </mergeCells>
  <hyperlinks>
    <hyperlink ref="A55" location="'01 - Hlavní chodby'!C2" display="/"/>
    <hyperlink ref="A56" location="'09 - VR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62"/>
  <sheetViews>
    <sheetView showGridLines="0" topLeftCell="A80" workbookViewId="0">
      <selection activeCell="I163" sqref="I163"/>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297" t="s">
        <v>6</v>
      </c>
      <c r="M2" s="298"/>
      <c r="N2" s="298"/>
      <c r="O2" s="298"/>
      <c r="P2" s="298"/>
      <c r="Q2" s="298"/>
      <c r="R2" s="298"/>
      <c r="S2" s="298"/>
      <c r="T2" s="298"/>
      <c r="U2" s="298"/>
      <c r="V2" s="298"/>
      <c r="AT2" s="19" t="s">
        <v>80</v>
      </c>
      <c r="AZ2" s="90" t="s">
        <v>85</v>
      </c>
      <c r="BA2" s="90" t="s">
        <v>86</v>
      </c>
      <c r="BB2" s="90" t="s">
        <v>87</v>
      </c>
      <c r="BC2" s="90" t="s">
        <v>88</v>
      </c>
      <c r="BD2" s="90" t="s">
        <v>81</v>
      </c>
    </row>
    <row r="3" spans="1:56" s="1" customFormat="1" ht="6.95" customHeight="1">
      <c r="B3" s="20"/>
      <c r="C3" s="21"/>
      <c r="D3" s="21"/>
      <c r="E3" s="21"/>
      <c r="F3" s="21"/>
      <c r="G3" s="21"/>
      <c r="H3" s="21"/>
      <c r="I3" s="21"/>
      <c r="J3" s="21"/>
      <c r="K3" s="21"/>
      <c r="L3" s="22"/>
      <c r="AT3" s="19" t="s">
        <v>81</v>
      </c>
      <c r="AZ3" s="90" t="s">
        <v>89</v>
      </c>
      <c r="BA3" s="90" t="s">
        <v>90</v>
      </c>
      <c r="BB3" s="90" t="s">
        <v>87</v>
      </c>
      <c r="BC3" s="90" t="s">
        <v>91</v>
      </c>
      <c r="BD3" s="90" t="s">
        <v>81</v>
      </c>
    </row>
    <row r="4" spans="1:56" s="1" customFormat="1" ht="24.95" customHeight="1">
      <c r="B4" s="22"/>
      <c r="D4" s="23" t="s">
        <v>92</v>
      </c>
      <c r="L4" s="22"/>
      <c r="M4" s="91" t="s">
        <v>11</v>
      </c>
      <c r="AT4" s="19" t="s">
        <v>4</v>
      </c>
      <c r="AZ4" s="90" t="s">
        <v>93</v>
      </c>
      <c r="BA4" s="90" t="s">
        <v>94</v>
      </c>
      <c r="BB4" s="90" t="s">
        <v>95</v>
      </c>
      <c r="BC4" s="90" t="s">
        <v>96</v>
      </c>
      <c r="BD4" s="90" t="s">
        <v>81</v>
      </c>
    </row>
    <row r="5" spans="1:56" s="1" customFormat="1" ht="6.95" customHeight="1">
      <c r="B5" s="22"/>
      <c r="L5" s="22"/>
    </row>
    <row r="6" spans="1:56" s="1" customFormat="1" ht="12" customHeight="1">
      <c r="B6" s="22"/>
      <c r="D6" s="29" t="s">
        <v>17</v>
      </c>
      <c r="L6" s="22"/>
    </row>
    <row r="7" spans="1:56" s="1" customFormat="1" ht="26.25" customHeight="1">
      <c r="B7" s="22"/>
      <c r="E7" s="336" t="str">
        <f>'Rekapitulace stavby'!K6</f>
        <v>Výměna páteřních rozvodů vody a tepla ZŠ Dr.Peška 768 v Chrudimi</v>
      </c>
      <c r="F7" s="337"/>
      <c r="G7" s="337"/>
      <c r="H7" s="337"/>
      <c r="L7" s="22"/>
    </row>
    <row r="8" spans="1:56" s="2" customFormat="1" ht="12" customHeight="1">
      <c r="A8" s="34"/>
      <c r="B8" s="35"/>
      <c r="C8" s="34"/>
      <c r="D8" s="29" t="s">
        <v>97</v>
      </c>
      <c r="E8" s="34"/>
      <c r="F8" s="34"/>
      <c r="G8" s="34"/>
      <c r="H8" s="34"/>
      <c r="I8" s="34"/>
      <c r="J8" s="34"/>
      <c r="K8" s="34"/>
      <c r="L8" s="92"/>
      <c r="S8" s="34"/>
      <c r="T8" s="34"/>
      <c r="U8" s="34"/>
      <c r="V8" s="34"/>
      <c r="W8" s="34"/>
      <c r="X8" s="34"/>
      <c r="Y8" s="34"/>
      <c r="Z8" s="34"/>
      <c r="AA8" s="34"/>
      <c r="AB8" s="34"/>
      <c r="AC8" s="34"/>
      <c r="AD8" s="34"/>
      <c r="AE8" s="34"/>
    </row>
    <row r="9" spans="1:56" s="2" customFormat="1" ht="16.5" customHeight="1">
      <c r="A9" s="34"/>
      <c r="B9" s="35"/>
      <c r="C9" s="34"/>
      <c r="D9" s="34"/>
      <c r="E9" s="308" t="s">
        <v>98</v>
      </c>
      <c r="F9" s="335"/>
      <c r="G9" s="335"/>
      <c r="H9" s="335"/>
      <c r="I9" s="34"/>
      <c r="J9" s="34"/>
      <c r="K9" s="34"/>
      <c r="L9" s="92"/>
      <c r="S9" s="34"/>
      <c r="T9" s="34"/>
      <c r="U9" s="34"/>
      <c r="V9" s="34"/>
      <c r="W9" s="34"/>
      <c r="X9" s="34"/>
      <c r="Y9" s="34"/>
      <c r="Z9" s="34"/>
      <c r="AA9" s="34"/>
      <c r="AB9" s="34"/>
      <c r="AC9" s="34"/>
      <c r="AD9" s="34"/>
      <c r="AE9" s="34"/>
    </row>
    <row r="10" spans="1:56" s="2" customFormat="1">
      <c r="A10" s="34"/>
      <c r="B10" s="35"/>
      <c r="C10" s="34"/>
      <c r="D10" s="34"/>
      <c r="E10" s="34"/>
      <c r="F10" s="34"/>
      <c r="G10" s="34"/>
      <c r="H10" s="34"/>
      <c r="I10" s="34"/>
      <c r="J10" s="34"/>
      <c r="K10" s="34"/>
      <c r="L10" s="92"/>
      <c r="S10" s="34"/>
      <c r="T10" s="34"/>
      <c r="U10" s="34"/>
      <c r="V10" s="34"/>
      <c r="W10" s="34"/>
      <c r="X10" s="34"/>
      <c r="Y10" s="34"/>
      <c r="Z10" s="34"/>
      <c r="AA10" s="34"/>
      <c r="AB10" s="34"/>
      <c r="AC10" s="34"/>
      <c r="AD10" s="34"/>
      <c r="AE10" s="34"/>
    </row>
    <row r="11" spans="1:56" s="2" customFormat="1" ht="12" customHeight="1">
      <c r="A11" s="34"/>
      <c r="B11" s="35"/>
      <c r="C11" s="34"/>
      <c r="D11" s="29" t="s">
        <v>19</v>
      </c>
      <c r="E11" s="34"/>
      <c r="F11" s="27" t="s">
        <v>3</v>
      </c>
      <c r="G11" s="34"/>
      <c r="H11" s="34"/>
      <c r="I11" s="29" t="s">
        <v>20</v>
      </c>
      <c r="J11" s="27" t="s">
        <v>3</v>
      </c>
      <c r="K11" s="34"/>
      <c r="L11" s="92"/>
      <c r="S11" s="34"/>
      <c r="T11" s="34"/>
      <c r="U11" s="34"/>
      <c r="V11" s="34"/>
      <c r="W11" s="34"/>
      <c r="X11" s="34"/>
      <c r="Y11" s="34"/>
      <c r="Z11" s="34"/>
      <c r="AA11" s="34"/>
      <c r="AB11" s="34"/>
      <c r="AC11" s="34"/>
      <c r="AD11" s="34"/>
      <c r="AE11" s="34"/>
    </row>
    <row r="12" spans="1:56" s="2" customFormat="1" ht="12" customHeight="1">
      <c r="A12" s="34"/>
      <c r="B12" s="35"/>
      <c r="C12" s="34"/>
      <c r="D12" s="29" t="s">
        <v>21</v>
      </c>
      <c r="E12" s="34"/>
      <c r="F12" s="27" t="s">
        <v>22</v>
      </c>
      <c r="G12" s="34"/>
      <c r="H12" s="34"/>
      <c r="I12" s="29" t="s">
        <v>23</v>
      </c>
      <c r="J12" s="52" t="str">
        <f>'Rekapitulace stavby'!AN8</f>
        <v>24. 8. 2022</v>
      </c>
      <c r="K12" s="34"/>
      <c r="L12" s="92"/>
      <c r="S12" s="34"/>
      <c r="T12" s="34"/>
      <c r="U12" s="34"/>
      <c r="V12" s="34"/>
      <c r="W12" s="34"/>
      <c r="X12" s="34"/>
      <c r="Y12" s="34"/>
      <c r="Z12" s="34"/>
      <c r="AA12" s="34"/>
      <c r="AB12" s="34"/>
      <c r="AC12" s="34"/>
      <c r="AD12" s="34"/>
      <c r="AE12" s="34"/>
    </row>
    <row r="13" spans="1:56" s="2" customFormat="1" ht="10.9" customHeight="1">
      <c r="A13" s="34"/>
      <c r="B13" s="35"/>
      <c r="C13" s="34"/>
      <c r="D13" s="34"/>
      <c r="E13" s="34"/>
      <c r="F13" s="34"/>
      <c r="G13" s="34"/>
      <c r="H13" s="34"/>
      <c r="I13" s="34"/>
      <c r="J13" s="34"/>
      <c r="K13" s="34"/>
      <c r="L13" s="92"/>
      <c r="S13" s="34"/>
      <c r="T13" s="34"/>
      <c r="U13" s="34"/>
      <c r="V13" s="34"/>
      <c r="W13" s="34"/>
      <c r="X13" s="34"/>
      <c r="Y13" s="34"/>
      <c r="Z13" s="34"/>
      <c r="AA13" s="34"/>
      <c r="AB13" s="34"/>
      <c r="AC13" s="34"/>
      <c r="AD13" s="34"/>
      <c r="AE13" s="34"/>
    </row>
    <row r="14" spans="1:56" s="2" customFormat="1" ht="12" customHeight="1">
      <c r="A14" s="34"/>
      <c r="B14" s="35"/>
      <c r="C14" s="34"/>
      <c r="D14" s="29" t="s">
        <v>25</v>
      </c>
      <c r="E14" s="34"/>
      <c r="F14" s="34"/>
      <c r="G14" s="34"/>
      <c r="H14" s="34"/>
      <c r="I14" s="29" t="s">
        <v>26</v>
      </c>
      <c r="J14" s="27" t="str">
        <f>IF('Rekapitulace stavby'!AN10="","",'Rekapitulace stavby'!AN10)</f>
        <v/>
      </c>
      <c r="K14" s="34"/>
      <c r="L14" s="92"/>
      <c r="S14" s="34"/>
      <c r="T14" s="34"/>
      <c r="U14" s="34"/>
      <c r="V14" s="34"/>
      <c r="W14" s="34"/>
      <c r="X14" s="34"/>
      <c r="Y14" s="34"/>
      <c r="Z14" s="34"/>
      <c r="AA14" s="34"/>
      <c r="AB14" s="34"/>
      <c r="AC14" s="34"/>
      <c r="AD14" s="34"/>
      <c r="AE14" s="34"/>
    </row>
    <row r="15" spans="1:56" s="2" customFormat="1" ht="18" customHeight="1">
      <c r="A15" s="34"/>
      <c r="B15" s="35"/>
      <c r="C15" s="34"/>
      <c r="D15" s="34"/>
      <c r="E15" s="27" t="str">
        <f>IF('Rekapitulace stavby'!E11="","",'Rekapitulace stavby'!E11)</f>
        <v xml:space="preserve"> </v>
      </c>
      <c r="F15" s="34"/>
      <c r="G15" s="34"/>
      <c r="H15" s="34"/>
      <c r="I15" s="29" t="s">
        <v>27</v>
      </c>
      <c r="J15" s="27" t="str">
        <f>IF('Rekapitulace stavby'!AN11="","",'Rekapitulace stavby'!AN11)</f>
        <v/>
      </c>
      <c r="K15" s="34"/>
      <c r="L15" s="92"/>
      <c r="S15" s="34"/>
      <c r="T15" s="34"/>
      <c r="U15" s="34"/>
      <c r="V15" s="34"/>
      <c r="W15" s="34"/>
      <c r="X15" s="34"/>
      <c r="Y15" s="34"/>
      <c r="Z15" s="34"/>
      <c r="AA15" s="34"/>
      <c r="AB15" s="34"/>
      <c r="AC15" s="34"/>
      <c r="AD15" s="34"/>
      <c r="AE15" s="34"/>
    </row>
    <row r="16" spans="1:56" s="2" customFormat="1" ht="6.95" customHeight="1">
      <c r="A16" s="34"/>
      <c r="B16" s="35"/>
      <c r="C16" s="34"/>
      <c r="D16" s="34"/>
      <c r="E16" s="34"/>
      <c r="F16" s="34"/>
      <c r="G16" s="34"/>
      <c r="H16" s="34"/>
      <c r="I16" s="34"/>
      <c r="J16" s="34"/>
      <c r="K16" s="34"/>
      <c r="L16" s="92"/>
      <c r="S16" s="34"/>
      <c r="T16" s="34"/>
      <c r="U16" s="34"/>
      <c r="V16" s="34"/>
      <c r="W16" s="34"/>
      <c r="X16" s="34"/>
      <c r="Y16" s="34"/>
      <c r="Z16" s="34"/>
      <c r="AA16" s="34"/>
      <c r="AB16" s="34"/>
      <c r="AC16" s="34"/>
      <c r="AD16" s="34"/>
      <c r="AE16" s="34"/>
    </row>
    <row r="17" spans="1:31" s="2" customFormat="1" ht="12" customHeight="1">
      <c r="A17" s="34"/>
      <c r="B17" s="35"/>
      <c r="C17" s="34"/>
      <c r="D17" s="29" t="s">
        <v>28</v>
      </c>
      <c r="E17" s="34"/>
      <c r="F17" s="34"/>
      <c r="G17" s="34"/>
      <c r="H17" s="34"/>
      <c r="I17" s="29" t="s">
        <v>26</v>
      </c>
      <c r="J17" s="30" t="str">
        <f>'Rekapitulace stavby'!AN13</f>
        <v>Vyplň údaj</v>
      </c>
      <c r="K17" s="34"/>
      <c r="L17" s="92"/>
      <c r="S17" s="34"/>
      <c r="T17" s="34"/>
      <c r="U17" s="34"/>
      <c r="V17" s="34"/>
      <c r="W17" s="34"/>
      <c r="X17" s="34"/>
      <c r="Y17" s="34"/>
      <c r="Z17" s="34"/>
      <c r="AA17" s="34"/>
      <c r="AB17" s="34"/>
      <c r="AC17" s="34"/>
      <c r="AD17" s="34"/>
      <c r="AE17" s="34"/>
    </row>
    <row r="18" spans="1:31" s="2" customFormat="1" ht="18" customHeight="1">
      <c r="A18" s="34"/>
      <c r="B18" s="35"/>
      <c r="C18" s="34"/>
      <c r="D18" s="34"/>
      <c r="E18" s="338" t="str">
        <f>'Rekapitulace stavby'!E14</f>
        <v>Vyplň údaj</v>
      </c>
      <c r="F18" s="327"/>
      <c r="G18" s="327"/>
      <c r="H18" s="327"/>
      <c r="I18" s="29" t="s">
        <v>27</v>
      </c>
      <c r="J18" s="30" t="str">
        <f>'Rekapitulace stavby'!AN14</f>
        <v>Vyplň údaj</v>
      </c>
      <c r="K18" s="34"/>
      <c r="L18" s="92"/>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92"/>
      <c r="S19" s="34"/>
      <c r="T19" s="34"/>
      <c r="U19" s="34"/>
      <c r="V19" s="34"/>
      <c r="W19" s="34"/>
      <c r="X19" s="34"/>
      <c r="Y19" s="34"/>
      <c r="Z19" s="34"/>
      <c r="AA19" s="34"/>
      <c r="AB19" s="34"/>
      <c r="AC19" s="34"/>
      <c r="AD19" s="34"/>
      <c r="AE19" s="34"/>
    </row>
    <row r="20" spans="1:31" s="2" customFormat="1" ht="12" customHeight="1">
      <c r="A20" s="34"/>
      <c r="B20" s="35"/>
      <c r="C20" s="34"/>
      <c r="D20" s="29" t="s">
        <v>30</v>
      </c>
      <c r="E20" s="34"/>
      <c r="F20" s="34"/>
      <c r="G20" s="34"/>
      <c r="H20" s="34"/>
      <c r="I20" s="29" t="s">
        <v>26</v>
      </c>
      <c r="J20" s="27" t="s">
        <v>3</v>
      </c>
      <c r="K20" s="34"/>
      <c r="L20" s="92"/>
      <c r="S20" s="34"/>
      <c r="T20" s="34"/>
      <c r="U20" s="34"/>
      <c r="V20" s="34"/>
      <c r="W20" s="34"/>
      <c r="X20" s="34"/>
      <c r="Y20" s="34"/>
      <c r="Z20" s="34"/>
      <c r="AA20" s="34"/>
      <c r="AB20" s="34"/>
      <c r="AC20" s="34"/>
      <c r="AD20" s="34"/>
      <c r="AE20" s="34"/>
    </row>
    <row r="21" spans="1:31" s="2" customFormat="1" ht="18" customHeight="1">
      <c r="A21" s="34"/>
      <c r="B21" s="35"/>
      <c r="C21" s="34"/>
      <c r="D21" s="34"/>
      <c r="E21" s="27" t="s">
        <v>31</v>
      </c>
      <c r="F21" s="34"/>
      <c r="G21" s="34"/>
      <c r="H21" s="34"/>
      <c r="I21" s="29" t="s">
        <v>27</v>
      </c>
      <c r="J21" s="27" t="s">
        <v>3</v>
      </c>
      <c r="K21" s="34"/>
      <c r="L21" s="92"/>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92"/>
      <c r="S22" s="34"/>
      <c r="T22" s="34"/>
      <c r="U22" s="34"/>
      <c r="V22" s="34"/>
      <c r="W22" s="34"/>
      <c r="X22" s="34"/>
      <c r="Y22" s="34"/>
      <c r="Z22" s="34"/>
      <c r="AA22" s="34"/>
      <c r="AB22" s="34"/>
      <c r="AC22" s="34"/>
      <c r="AD22" s="34"/>
      <c r="AE22" s="34"/>
    </row>
    <row r="23" spans="1:31" s="2" customFormat="1" ht="12" customHeight="1">
      <c r="A23" s="34"/>
      <c r="B23" s="35"/>
      <c r="C23" s="34"/>
      <c r="D23" s="29" t="s">
        <v>33</v>
      </c>
      <c r="E23" s="34"/>
      <c r="F23" s="34"/>
      <c r="G23" s="34"/>
      <c r="H23" s="34"/>
      <c r="I23" s="29" t="s">
        <v>26</v>
      </c>
      <c r="J23" s="27" t="s">
        <v>3</v>
      </c>
      <c r="K23" s="34"/>
      <c r="L23" s="92"/>
      <c r="S23" s="34"/>
      <c r="T23" s="34"/>
      <c r="U23" s="34"/>
      <c r="V23" s="34"/>
      <c r="W23" s="34"/>
      <c r="X23" s="34"/>
      <c r="Y23" s="34"/>
      <c r="Z23" s="34"/>
      <c r="AA23" s="34"/>
      <c r="AB23" s="34"/>
      <c r="AC23" s="34"/>
      <c r="AD23" s="34"/>
      <c r="AE23" s="34"/>
    </row>
    <row r="24" spans="1:31" s="2" customFormat="1" ht="18" customHeight="1">
      <c r="A24" s="34"/>
      <c r="B24" s="35"/>
      <c r="C24" s="34"/>
      <c r="D24" s="34"/>
      <c r="E24" s="27" t="s">
        <v>34</v>
      </c>
      <c r="F24" s="34"/>
      <c r="G24" s="34"/>
      <c r="H24" s="34"/>
      <c r="I24" s="29" t="s">
        <v>27</v>
      </c>
      <c r="J24" s="27" t="s">
        <v>3</v>
      </c>
      <c r="K24" s="34"/>
      <c r="L24" s="92"/>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92"/>
      <c r="S25" s="34"/>
      <c r="T25" s="34"/>
      <c r="U25" s="34"/>
      <c r="V25" s="34"/>
      <c r="W25" s="34"/>
      <c r="X25" s="34"/>
      <c r="Y25" s="34"/>
      <c r="Z25" s="34"/>
      <c r="AA25" s="34"/>
      <c r="AB25" s="34"/>
      <c r="AC25" s="34"/>
      <c r="AD25" s="34"/>
      <c r="AE25" s="34"/>
    </row>
    <row r="26" spans="1:31" s="2" customFormat="1" ht="12" customHeight="1">
      <c r="A26" s="34"/>
      <c r="B26" s="35"/>
      <c r="C26" s="34"/>
      <c r="D26" s="29" t="s">
        <v>35</v>
      </c>
      <c r="E26" s="34"/>
      <c r="F26" s="34"/>
      <c r="G26" s="34"/>
      <c r="H26" s="34"/>
      <c r="I26" s="34"/>
      <c r="J26" s="34"/>
      <c r="K26" s="34"/>
      <c r="L26" s="92"/>
      <c r="S26" s="34"/>
      <c r="T26" s="34"/>
      <c r="U26" s="34"/>
      <c r="V26" s="34"/>
      <c r="W26" s="34"/>
      <c r="X26" s="34"/>
      <c r="Y26" s="34"/>
      <c r="Z26" s="34"/>
      <c r="AA26" s="34"/>
      <c r="AB26" s="34"/>
      <c r="AC26" s="34"/>
      <c r="AD26" s="34"/>
      <c r="AE26" s="34"/>
    </row>
    <row r="27" spans="1:31" s="8" customFormat="1" ht="16.5" customHeight="1">
      <c r="A27" s="93"/>
      <c r="B27" s="94"/>
      <c r="C27" s="93"/>
      <c r="D27" s="93"/>
      <c r="E27" s="331" t="s">
        <v>3</v>
      </c>
      <c r="F27" s="331"/>
      <c r="G27" s="331"/>
      <c r="H27" s="331"/>
      <c r="I27" s="93"/>
      <c r="J27" s="93"/>
      <c r="K27" s="93"/>
      <c r="L27" s="95"/>
      <c r="S27" s="93"/>
      <c r="T27" s="93"/>
      <c r="U27" s="93"/>
      <c r="V27" s="93"/>
      <c r="W27" s="93"/>
      <c r="X27" s="93"/>
      <c r="Y27" s="93"/>
      <c r="Z27" s="93"/>
      <c r="AA27" s="93"/>
      <c r="AB27" s="93"/>
      <c r="AC27" s="93"/>
      <c r="AD27" s="93"/>
      <c r="AE27" s="93"/>
    </row>
    <row r="28" spans="1:31" s="2" customFormat="1" ht="6.95" customHeight="1">
      <c r="A28" s="34"/>
      <c r="B28" s="35"/>
      <c r="C28" s="34"/>
      <c r="D28" s="34"/>
      <c r="E28" s="34"/>
      <c r="F28" s="34"/>
      <c r="G28" s="34"/>
      <c r="H28" s="34"/>
      <c r="I28" s="34"/>
      <c r="J28" s="34"/>
      <c r="K28" s="34"/>
      <c r="L28" s="92"/>
      <c r="S28" s="34"/>
      <c r="T28" s="34"/>
      <c r="U28" s="34"/>
      <c r="V28" s="34"/>
      <c r="W28" s="34"/>
      <c r="X28" s="34"/>
      <c r="Y28" s="34"/>
      <c r="Z28" s="34"/>
      <c r="AA28" s="34"/>
      <c r="AB28" s="34"/>
      <c r="AC28" s="34"/>
      <c r="AD28" s="34"/>
      <c r="AE28" s="34"/>
    </row>
    <row r="29" spans="1:31" s="2" customFormat="1" ht="6.95" customHeight="1">
      <c r="A29" s="34"/>
      <c r="B29" s="35"/>
      <c r="C29" s="34"/>
      <c r="D29" s="63"/>
      <c r="E29" s="63"/>
      <c r="F29" s="63"/>
      <c r="G29" s="63"/>
      <c r="H29" s="63"/>
      <c r="I29" s="63"/>
      <c r="J29" s="63"/>
      <c r="K29" s="63"/>
      <c r="L29" s="92"/>
      <c r="S29" s="34"/>
      <c r="T29" s="34"/>
      <c r="U29" s="34"/>
      <c r="V29" s="34"/>
      <c r="W29" s="34"/>
      <c r="X29" s="34"/>
      <c r="Y29" s="34"/>
      <c r="Z29" s="34"/>
      <c r="AA29" s="34"/>
      <c r="AB29" s="34"/>
      <c r="AC29" s="34"/>
      <c r="AD29" s="34"/>
      <c r="AE29" s="34"/>
    </row>
    <row r="30" spans="1:31" s="2" customFormat="1" ht="25.35" customHeight="1">
      <c r="A30" s="34"/>
      <c r="B30" s="35"/>
      <c r="C30" s="34"/>
      <c r="D30" s="96" t="s">
        <v>37</v>
      </c>
      <c r="E30" s="34"/>
      <c r="F30" s="34"/>
      <c r="G30" s="34"/>
      <c r="H30" s="34"/>
      <c r="I30" s="34"/>
      <c r="J30" s="68">
        <f>ROUND(J97, 2)</f>
        <v>0</v>
      </c>
      <c r="K30" s="34"/>
      <c r="L30" s="92"/>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2"/>
      <c r="S31" s="34"/>
      <c r="T31" s="34"/>
      <c r="U31" s="34"/>
      <c r="V31" s="34"/>
      <c r="W31" s="34"/>
      <c r="X31" s="34"/>
      <c r="Y31" s="34"/>
      <c r="Z31" s="34"/>
      <c r="AA31" s="34"/>
      <c r="AB31" s="34"/>
      <c r="AC31" s="34"/>
      <c r="AD31" s="34"/>
      <c r="AE31" s="34"/>
    </row>
    <row r="32" spans="1:31" s="2" customFormat="1" ht="14.45" customHeight="1">
      <c r="A32" s="34"/>
      <c r="B32" s="35"/>
      <c r="C32" s="34"/>
      <c r="D32" s="34"/>
      <c r="E32" s="34"/>
      <c r="F32" s="38" t="s">
        <v>39</v>
      </c>
      <c r="G32" s="34"/>
      <c r="H32" s="34"/>
      <c r="I32" s="38" t="s">
        <v>38</v>
      </c>
      <c r="J32" s="38" t="s">
        <v>40</v>
      </c>
      <c r="K32" s="34"/>
      <c r="L32" s="92"/>
      <c r="S32" s="34"/>
      <c r="T32" s="34"/>
      <c r="U32" s="34"/>
      <c r="V32" s="34"/>
      <c r="W32" s="34"/>
      <c r="X32" s="34"/>
      <c r="Y32" s="34"/>
      <c r="Z32" s="34"/>
      <c r="AA32" s="34"/>
      <c r="AB32" s="34"/>
      <c r="AC32" s="34"/>
      <c r="AD32" s="34"/>
      <c r="AE32" s="34"/>
    </row>
    <row r="33" spans="1:31" s="2" customFormat="1" ht="14.45" customHeight="1">
      <c r="A33" s="34"/>
      <c r="B33" s="35"/>
      <c r="C33" s="34"/>
      <c r="D33" s="97" t="s">
        <v>41</v>
      </c>
      <c r="E33" s="29" t="s">
        <v>42</v>
      </c>
      <c r="F33" s="98">
        <f>ROUND((SUM(BE97:BE861)),  2)</f>
        <v>0</v>
      </c>
      <c r="G33" s="34"/>
      <c r="H33" s="34"/>
      <c r="I33" s="99">
        <v>0.21</v>
      </c>
      <c r="J33" s="98">
        <f>ROUND(((SUM(BE97:BE861))*I33),  2)</f>
        <v>0</v>
      </c>
      <c r="K33" s="34"/>
      <c r="L33" s="92"/>
      <c r="S33" s="34"/>
      <c r="T33" s="34"/>
      <c r="U33" s="34"/>
      <c r="V33" s="34"/>
      <c r="W33" s="34"/>
      <c r="X33" s="34"/>
      <c r="Y33" s="34"/>
      <c r="Z33" s="34"/>
      <c r="AA33" s="34"/>
      <c r="AB33" s="34"/>
      <c r="AC33" s="34"/>
      <c r="AD33" s="34"/>
      <c r="AE33" s="34"/>
    </row>
    <row r="34" spans="1:31" s="2" customFormat="1" ht="14.45" customHeight="1">
      <c r="A34" s="34"/>
      <c r="B34" s="35"/>
      <c r="C34" s="34"/>
      <c r="D34" s="34"/>
      <c r="E34" s="29" t="s">
        <v>43</v>
      </c>
      <c r="F34" s="98">
        <f>ROUND((SUM(BF97:BF861)),  2)</f>
        <v>0</v>
      </c>
      <c r="G34" s="34"/>
      <c r="H34" s="34"/>
      <c r="I34" s="99">
        <v>0.15</v>
      </c>
      <c r="J34" s="98">
        <f>ROUND(((SUM(BF97:BF861))*I34),  2)</f>
        <v>0</v>
      </c>
      <c r="K34" s="34"/>
      <c r="L34" s="92"/>
      <c r="S34" s="34"/>
      <c r="T34" s="34"/>
      <c r="U34" s="34"/>
      <c r="V34" s="34"/>
      <c r="W34" s="34"/>
      <c r="X34" s="34"/>
      <c r="Y34" s="34"/>
      <c r="Z34" s="34"/>
      <c r="AA34" s="34"/>
      <c r="AB34" s="34"/>
      <c r="AC34" s="34"/>
      <c r="AD34" s="34"/>
      <c r="AE34" s="34"/>
    </row>
    <row r="35" spans="1:31" s="2" customFormat="1" ht="14.45" hidden="1" customHeight="1">
      <c r="A35" s="34"/>
      <c r="B35" s="35"/>
      <c r="C35" s="34"/>
      <c r="D35" s="34"/>
      <c r="E35" s="29" t="s">
        <v>44</v>
      </c>
      <c r="F35" s="98">
        <f>ROUND((SUM(BG97:BG861)),  2)</f>
        <v>0</v>
      </c>
      <c r="G35" s="34"/>
      <c r="H35" s="34"/>
      <c r="I35" s="99">
        <v>0.21</v>
      </c>
      <c r="J35" s="98">
        <f>0</f>
        <v>0</v>
      </c>
      <c r="K35" s="34"/>
      <c r="L35" s="92"/>
      <c r="S35" s="34"/>
      <c r="T35" s="34"/>
      <c r="U35" s="34"/>
      <c r="V35" s="34"/>
      <c r="W35" s="34"/>
      <c r="X35" s="34"/>
      <c r="Y35" s="34"/>
      <c r="Z35" s="34"/>
      <c r="AA35" s="34"/>
      <c r="AB35" s="34"/>
      <c r="AC35" s="34"/>
      <c r="AD35" s="34"/>
      <c r="AE35" s="34"/>
    </row>
    <row r="36" spans="1:31" s="2" customFormat="1" ht="14.45" hidden="1" customHeight="1">
      <c r="A36" s="34"/>
      <c r="B36" s="35"/>
      <c r="C36" s="34"/>
      <c r="D36" s="34"/>
      <c r="E36" s="29" t="s">
        <v>45</v>
      </c>
      <c r="F36" s="98">
        <f>ROUND((SUM(BH97:BH861)),  2)</f>
        <v>0</v>
      </c>
      <c r="G36" s="34"/>
      <c r="H36" s="34"/>
      <c r="I36" s="99">
        <v>0.15</v>
      </c>
      <c r="J36" s="98">
        <f>0</f>
        <v>0</v>
      </c>
      <c r="K36" s="34"/>
      <c r="L36" s="92"/>
      <c r="S36" s="34"/>
      <c r="T36" s="34"/>
      <c r="U36" s="34"/>
      <c r="V36" s="34"/>
      <c r="W36" s="34"/>
      <c r="X36" s="34"/>
      <c r="Y36" s="34"/>
      <c r="Z36" s="34"/>
      <c r="AA36" s="34"/>
      <c r="AB36" s="34"/>
      <c r="AC36" s="34"/>
      <c r="AD36" s="34"/>
      <c r="AE36" s="34"/>
    </row>
    <row r="37" spans="1:31" s="2" customFormat="1" ht="14.45" hidden="1" customHeight="1">
      <c r="A37" s="34"/>
      <c r="B37" s="35"/>
      <c r="C37" s="34"/>
      <c r="D37" s="34"/>
      <c r="E37" s="29" t="s">
        <v>46</v>
      </c>
      <c r="F37" s="98">
        <f>ROUND((SUM(BI97:BI861)),  2)</f>
        <v>0</v>
      </c>
      <c r="G37" s="34"/>
      <c r="H37" s="34"/>
      <c r="I37" s="99">
        <v>0</v>
      </c>
      <c r="J37" s="98">
        <f>0</f>
        <v>0</v>
      </c>
      <c r="K37" s="34"/>
      <c r="L37" s="92"/>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92"/>
      <c r="S38" s="34"/>
      <c r="T38" s="34"/>
      <c r="U38" s="34"/>
      <c r="V38" s="34"/>
      <c r="W38" s="34"/>
      <c r="X38" s="34"/>
      <c r="Y38" s="34"/>
      <c r="Z38" s="34"/>
      <c r="AA38" s="34"/>
      <c r="AB38" s="34"/>
      <c r="AC38" s="34"/>
      <c r="AD38" s="34"/>
      <c r="AE38" s="34"/>
    </row>
    <row r="39" spans="1:31" s="2" customFormat="1" ht="25.35" customHeight="1">
      <c r="A39" s="34"/>
      <c r="B39" s="35"/>
      <c r="C39" s="100"/>
      <c r="D39" s="101" t="s">
        <v>47</v>
      </c>
      <c r="E39" s="57"/>
      <c r="F39" s="57"/>
      <c r="G39" s="102" t="s">
        <v>48</v>
      </c>
      <c r="H39" s="103" t="s">
        <v>49</v>
      </c>
      <c r="I39" s="57"/>
      <c r="J39" s="104">
        <f>SUM(J30:J37)</f>
        <v>0</v>
      </c>
      <c r="K39" s="105"/>
      <c r="L39" s="92"/>
      <c r="S39" s="34"/>
      <c r="T39" s="34"/>
      <c r="U39" s="34"/>
      <c r="V39" s="34"/>
      <c r="W39" s="34"/>
      <c r="X39" s="34"/>
      <c r="Y39" s="34"/>
      <c r="Z39" s="34"/>
      <c r="AA39" s="34"/>
      <c r="AB39" s="34"/>
      <c r="AC39" s="34"/>
      <c r="AD39" s="34"/>
      <c r="AE39" s="34"/>
    </row>
    <row r="40" spans="1:31" s="2" customFormat="1" ht="14.45" customHeight="1">
      <c r="A40" s="34"/>
      <c r="B40" s="44"/>
      <c r="C40" s="45"/>
      <c r="D40" s="45"/>
      <c r="E40" s="45"/>
      <c r="F40" s="45"/>
      <c r="G40" s="45"/>
      <c r="H40" s="45"/>
      <c r="I40" s="45"/>
      <c r="J40" s="45"/>
      <c r="K40" s="45"/>
      <c r="L40" s="92"/>
      <c r="S40" s="34"/>
      <c r="T40" s="34"/>
      <c r="U40" s="34"/>
      <c r="V40" s="34"/>
      <c r="W40" s="34"/>
      <c r="X40" s="34"/>
      <c r="Y40" s="34"/>
      <c r="Z40" s="34"/>
      <c r="AA40" s="34"/>
      <c r="AB40" s="34"/>
      <c r="AC40" s="34"/>
      <c r="AD40" s="34"/>
      <c r="AE40" s="34"/>
    </row>
    <row r="44" spans="1:31" s="2" customFormat="1" ht="6.95" customHeight="1">
      <c r="A44" s="34"/>
      <c r="B44" s="46"/>
      <c r="C44" s="47"/>
      <c r="D44" s="47"/>
      <c r="E44" s="47"/>
      <c r="F44" s="47"/>
      <c r="G44" s="47"/>
      <c r="H44" s="47"/>
      <c r="I44" s="47"/>
      <c r="J44" s="47"/>
      <c r="K44" s="47"/>
      <c r="L44" s="92"/>
      <c r="S44" s="34"/>
      <c r="T44" s="34"/>
      <c r="U44" s="34"/>
      <c r="V44" s="34"/>
      <c r="W44" s="34"/>
      <c r="X44" s="34"/>
      <c r="Y44" s="34"/>
      <c r="Z44" s="34"/>
      <c r="AA44" s="34"/>
      <c r="AB44" s="34"/>
      <c r="AC44" s="34"/>
      <c r="AD44" s="34"/>
      <c r="AE44" s="34"/>
    </row>
    <row r="45" spans="1:31" s="2" customFormat="1" ht="24.95" customHeight="1">
      <c r="A45" s="34"/>
      <c r="B45" s="35"/>
      <c r="C45" s="23" t="s">
        <v>99</v>
      </c>
      <c r="D45" s="34"/>
      <c r="E45" s="34"/>
      <c r="F45" s="34"/>
      <c r="G45" s="34"/>
      <c r="H45" s="34"/>
      <c r="I45" s="34"/>
      <c r="J45" s="34"/>
      <c r="K45" s="34"/>
      <c r="L45" s="92"/>
      <c r="S45" s="34"/>
      <c r="T45" s="34"/>
      <c r="U45" s="34"/>
      <c r="V45" s="34"/>
      <c r="W45" s="34"/>
      <c r="X45" s="34"/>
      <c r="Y45" s="34"/>
      <c r="Z45" s="34"/>
      <c r="AA45" s="34"/>
      <c r="AB45" s="34"/>
      <c r="AC45" s="34"/>
      <c r="AD45" s="34"/>
      <c r="AE45" s="34"/>
    </row>
    <row r="46" spans="1:31" s="2" customFormat="1" ht="6.95" customHeight="1">
      <c r="A46" s="34"/>
      <c r="B46" s="35"/>
      <c r="C46" s="34"/>
      <c r="D46" s="34"/>
      <c r="E46" s="34"/>
      <c r="F46" s="34"/>
      <c r="G46" s="34"/>
      <c r="H46" s="34"/>
      <c r="I46" s="34"/>
      <c r="J46" s="34"/>
      <c r="K46" s="34"/>
      <c r="L46" s="92"/>
      <c r="S46" s="34"/>
      <c r="T46" s="34"/>
      <c r="U46" s="34"/>
      <c r="V46" s="34"/>
      <c r="W46" s="34"/>
      <c r="X46" s="34"/>
      <c r="Y46" s="34"/>
      <c r="Z46" s="34"/>
      <c r="AA46" s="34"/>
      <c r="AB46" s="34"/>
      <c r="AC46" s="34"/>
      <c r="AD46" s="34"/>
      <c r="AE46" s="34"/>
    </row>
    <row r="47" spans="1:31" s="2" customFormat="1" ht="12" customHeight="1">
      <c r="A47" s="34"/>
      <c r="B47" s="35"/>
      <c r="C47" s="29" t="s">
        <v>17</v>
      </c>
      <c r="D47" s="34"/>
      <c r="E47" s="34"/>
      <c r="F47" s="34"/>
      <c r="G47" s="34"/>
      <c r="H47" s="34"/>
      <c r="I47" s="34"/>
      <c r="J47" s="34"/>
      <c r="K47" s="34"/>
      <c r="L47" s="92"/>
      <c r="S47" s="34"/>
      <c r="T47" s="34"/>
      <c r="U47" s="34"/>
      <c r="V47" s="34"/>
      <c r="W47" s="34"/>
      <c r="X47" s="34"/>
      <c r="Y47" s="34"/>
      <c r="Z47" s="34"/>
      <c r="AA47" s="34"/>
      <c r="AB47" s="34"/>
      <c r="AC47" s="34"/>
      <c r="AD47" s="34"/>
      <c r="AE47" s="34"/>
    </row>
    <row r="48" spans="1:31" s="2" customFormat="1" ht="26.25" customHeight="1">
      <c r="A48" s="34"/>
      <c r="B48" s="35"/>
      <c r="C48" s="34"/>
      <c r="D48" s="34"/>
      <c r="E48" s="336" t="str">
        <f>E7</f>
        <v>Výměna páteřních rozvodů vody a tepla ZŠ Dr.Peška 768 v Chrudimi</v>
      </c>
      <c r="F48" s="337"/>
      <c r="G48" s="337"/>
      <c r="H48" s="337"/>
      <c r="I48" s="34"/>
      <c r="J48" s="34"/>
      <c r="K48" s="34"/>
      <c r="L48" s="92"/>
      <c r="S48" s="34"/>
      <c r="T48" s="34"/>
      <c r="U48" s="34"/>
      <c r="V48" s="34"/>
      <c r="W48" s="34"/>
      <c r="X48" s="34"/>
      <c r="Y48" s="34"/>
      <c r="Z48" s="34"/>
      <c r="AA48" s="34"/>
      <c r="AB48" s="34"/>
      <c r="AC48" s="34"/>
      <c r="AD48" s="34"/>
      <c r="AE48" s="34"/>
    </row>
    <row r="49" spans="1:47" s="2" customFormat="1" ht="12" customHeight="1">
      <c r="A49" s="34"/>
      <c r="B49" s="35"/>
      <c r="C49" s="29" t="s">
        <v>97</v>
      </c>
      <c r="D49" s="34"/>
      <c r="E49" s="34"/>
      <c r="F49" s="34"/>
      <c r="G49" s="34"/>
      <c r="H49" s="34"/>
      <c r="I49" s="34"/>
      <c r="J49" s="34"/>
      <c r="K49" s="34"/>
      <c r="L49" s="92"/>
      <c r="S49" s="34"/>
      <c r="T49" s="34"/>
      <c r="U49" s="34"/>
      <c r="V49" s="34"/>
      <c r="W49" s="34"/>
      <c r="X49" s="34"/>
      <c r="Y49" s="34"/>
      <c r="Z49" s="34"/>
      <c r="AA49" s="34"/>
      <c r="AB49" s="34"/>
      <c r="AC49" s="34"/>
      <c r="AD49" s="34"/>
      <c r="AE49" s="34"/>
    </row>
    <row r="50" spans="1:47" s="2" customFormat="1" ht="16.5" customHeight="1">
      <c r="A50" s="34"/>
      <c r="B50" s="35"/>
      <c r="C50" s="34"/>
      <c r="D50" s="34"/>
      <c r="E50" s="308" t="str">
        <f>E9</f>
        <v>01 - Hlavní chodby</v>
      </c>
      <c r="F50" s="335"/>
      <c r="G50" s="335"/>
      <c r="H50" s="335"/>
      <c r="I50" s="34"/>
      <c r="J50" s="34"/>
      <c r="K50" s="34"/>
      <c r="L50" s="92"/>
      <c r="S50" s="34"/>
      <c r="T50" s="34"/>
      <c r="U50" s="34"/>
      <c r="V50" s="34"/>
      <c r="W50" s="34"/>
      <c r="X50" s="34"/>
      <c r="Y50" s="34"/>
      <c r="Z50" s="34"/>
      <c r="AA50" s="34"/>
      <c r="AB50" s="34"/>
      <c r="AC50" s="34"/>
      <c r="AD50" s="34"/>
      <c r="AE50" s="34"/>
    </row>
    <row r="51" spans="1:47" s="2" customFormat="1" ht="6.95" customHeight="1">
      <c r="A51" s="34"/>
      <c r="B51" s="35"/>
      <c r="C51" s="34"/>
      <c r="D51" s="34"/>
      <c r="E51" s="34"/>
      <c r="F51" s="34"/>
      <c r="G51" s="34"/>
      <c r="H51" s="34"/>
      <c r="I51" s="34"/>
      <c r="J51" s="34"/>
      <c r="K51" s="34"/>
      <c r="L51" s="92"/>
      <c r="S51" s="34"/>
      <c r="T51" s="34"/>
      <c r="U51" s="34"/>
      <c r="V51" s="34"/>
      <c r="W51" s="34"/>
      <c r="X51" s="34"/>
      <c r="Y51" s="34"/>
      <c r="Z51" s="34"/>
      <c r="AA51" s="34"/>
      <c r="AB51" s="34"/>
      <c r="AC51" s="34"/>
      <c r="AD51" s="34"/>
      <c r="AE51" s="34"/>
    </row>
    <row r="52" spans="1:47" s="2" customFormat="1" ht="12" customHeight="1">
      <c r="A52" s="34"/>
      <c r="B52" s="35"/>
      <c r="C52" s="29" t="s">
        <v>21</v>
      </c>
      <c r="D52" s="34"/>
      <c r="E52" s="34"/>
      <c r="F52" s="27" t="str">
        <f>F12</f>
        <v xml:space="preserve"> </v>
      </c>
      <c r="G52" s="34"/>
      <c r="H52" s="34"/>
      <c r="I52" s="29" t="s">
        <v>23</v>
      </c>
      <c r="J52" s="52" t="str">
        <f>IF(J12="","",J12)</f>
        <v>24. 8. 2022</v>
      </c>
      <c r="K52" s="34"/>
      <c r="L52" s="92"/>
      <c r="S52" s="34"/>
      <c r="T52" s="34"/>
      <c r="U52" s="34"/>
      <c r="V52" s="34"/>
      <c r="W52" s="34"/>
      <c r="X52" s="34"/>
      <c r="Y52" s="34"/>
      <c r="Z52" s="34"/>
      <c r="AA52" s="34"/>
      <c r="AB52" s="34"/>
      <c r="AC52" s="34"/>
      <c r="AD52" s="34"/>
      <c r="AE52" s="34"/>
    </row>
    <row r="53" spans="1:47" s="2" customFormat="1" ht="6.95" customHeight="1">
      <c r="A53" s="34"/>
      <c r="B53" s="35"/>
      <c r="C53" s="34"/>
      <c r="D53" s="34"/>
      <c r="E53" s="34"/>
      <c r="F53" s="34"/>
      <c r="G53" s="34"/>
      <c r="H53" s="34"/>
      <c r="I53" s="34"/>
      <c r="J53" s="34"/>
      <c r="K53" s="34"/>
      <c r="L53" s="92"/>
      <c r="S53" s="34"/>
      <c r="T53" s="34"/>
      <c r="U53" s="34"/>
      <c r="V53" s="34"/>
      <c r="W53" s="34"/>
      <c r="X53" s="34"/>
      <c r="Y53" s="34"/>
      <c r="Z53" s="34"/>
      <c r="AA53" s="34"/>
      <c r="AB53" s="34"/>
      <c r="AC53" s="34"/>
      <c r="AD53" s="34"/>
      <c r="AE53" s="34"/>
    </row>
    <row r="54" spans="1:47" s="2" customFormat="1" ht="15.2" customHeight="1">
      <c r="A54" s="34"/>
      <c r="B54" s="35"/>
      <c r="C54" s="29" t="s">
        <v>25</v>
      </c>
      <c r="D54" s="34"/>
      <c r="E54" s="34"/>
      <c r="F54" s="27" t="str">
        <f>E15</f>
        <v xml:space="preserve"> </v>
      </c>
      <c r="G54" s="34"/>
      <c r="H54" s="34"/>
      <c r="I54" s="29" t="s">
        <v>30</v>
      </c>
      <c r="J54" s="32" t="str">
        <f>E21</f>
        <v>Ing. Josef Dvořák</v>
      </c>
      <c r="K54" s="34"/>
      <c r="L54" s="92"/>
      <c r="S54" s="34"/>
      <c r="T54" s="34"/>
      <c r="U54" s="34"/>
      <c r="V54" s="34"/>
      <c r="W54" s="34"/>
      <c r="X54" s="34"/>
      <c r="Y54" s="34"/>
      <c r="Z54" s="34"/>
      <c r="AA54" s="34"/>
      <c r="AB54" s="34"/>
      <c r="AC54" s="34"/>
      <c r="AD54" s="34"/>
      <c r="AE54" s="34"/>
    </row>
    <row r="55" spans="1:47" s="2" customFormat="1" ht="15.2" customHeight="1">
      <c r="A55" s="34"/>
      <c r="B55" s="35"/>
      <c r="C55" s="29" t="s">
        <v>28</v>
      </c>
      <c r="D55" s="34"/>
      <c r="E55" s="34"/>
      <c r="F55" s="27" t="str">
        <f>IF(E18="","",E18)</f>
        <v>Vyplň údaj</v>
      </c>
      <c r="G55" s="34"/>
      <c r="H55" s="34"/>
      <c r="I55" s="29" t="s">
        <v>33</v>
      </c>
      <c r="J55" s="32" t="str">
        <f>E24</f>
        <v>Ing.Jiří Pitra</v>
      </c>
      <c r="K55" s="34"/>
      <c r="L55" s="92"/>
      <c r="S55" s="34"/>
      <c r="T55" s="34"/>
      <c r="U55" s="34"/>
      <c r="V55" s="34"/>
      <c r="W55" s="34"/>
      <c r="X55" s="34"/>
      <c r="Y55" s="34"/>
      <c r="Z55" s="34"/>
      <c r="AA55" s="34"/>
      <c r="AB55" s="34"/>
      <c r="AC55" s="34"/>
      <c r="AD55" s="34"/>
      <c r="AE55" s="34"/>
    </row>
    <row r="56" spans="1:47" s="2" customFormat="1" ht="10.35" customHeight="1">
      <c r="A56" s="34"/>
      <c r="B56" s="35"/>
      <c r="C56" s="34"/>
      <c r="D56" s="34"/>
      <c r="E56" s="34"/>
      <c r="F56" s="34"/>
      <c r="G56" s="34"/>
      <c r="H56" s="34"/>
      <c r="I56" s="34"/>
      <c r="J56" s="34"/>
      <c r="K56" s="34"/>
      <c r="L56" s="92"/>
      <c r="S56" s="34"/>
      <c r="T56" s="34"/>
      <c r="U56" s="34"/>
      <c r="V56" s="34"/>
      <c r="W56" s="34"/>
      <c r="X56" s="34"/>
      <c r="Y56" s="34"/>
      <c r="Z56" s="34"/>
      <c r="AA56" s="34"/>
      <c r="AB56" s="34"/>
      <c r="AC56" s="34"/>
      <c r="AD56" s="34"/>
      <c r="AE56" s="34"/>
    </row>
    <row r="57" spans="1:47" s="2" customFormat="1" ht="29.25" customHeight="1">
      <c r="A57" s="34"/>
      <c r="B57" s="35"/>
      <c r="C57" s="106" t="s">
        <v>100</v>
      </c>
      <c r="D57" s="100"/>
      <c r="E57" s="100"/>
      <c r="F57" s="100"/>
      <c r="G57" s="100"/>
      <c r="H57" s="100"/>
      <c r="I57" s="100"/>
      <c r="J57" s="107" t="s">
        <v>101</v>
      </c>
      <c r="K57" s="100"/>
      <c r="L57" s="92"/>
      <c r="S57" s="34"/>
      <c r="T57" s="34"/>
      <c r="U57" s="34"/>
      <c r="V57" s="34"/>
      <c r="W57" s="34"/>
      <c r="X57" s="34"/>
      <c r="Y57" s="34"/>
      <c r="Z57" s="34"/>
      <c r="AA57" s="34"/>
      <c r="AB57" s="34"/>
      <c r="AC57" s="34"/>
      <c r="AD57" s="34"/>
      <c r="AE57" s="34"/>
    </row>
    <row r="58" spans="1:47" s="2" customFormat="1" ht="10.35" customHeight="1">
      <c r="A58" s="34"/>
      <c r="B58" s="35"/>
      <c r="C58" s="34"/>
      <c r="D58" s="34"/>
      <c r="E58" s="34"/>
      <c r="F58" s="34"/>
      <c r="G58" s="34"/>
      <c r="H58" s="34"/>
      <c r="I58" s="34"/>
      <c r="J58" s="34"/>
      <c r="K58" s="34"/>
      <c r="L58" s="92"/>
      <c r="S58" s="34"/>
      <c r="T58" s="34"/>
      <c r="U58" s="34"/>
      <c r="V58" s="34"/>
      <c r="W58" s="34"/>
      <c r="X58" s="34"/>
      <c r="Y58" s="34"/>
      <c r="Z58" s="34"/>
      <c r="AA58" s="34"/>
      <c r="AB58" s="34"/>
      <c r="AC58" s="34"/>
      <c r="AD58" s="34"/>
      <c r="AE58" s="34"/>
    </row>
    <row r="59" spans="1:47" s="2" customFormat="1" ht="22.9" customHeight="1">
      <c r="A59" s="34"/>
      <c r="B59" s="35"/>
      <c r="C59" s="108" t="s">
        <v>69</v>
      </c>
      <c r="D59" s="34"/>
      <c r="E59" s="34"/>
      <c r="F59" s="34"/>
      <c r="G59" s="34"/>
      <c r="H59" s="34"/>
      <c r="I59" s="34"/>
      <c r="J59" s="68">
        <f>J97</f>
        <v>0</v>
      </c>
      <c r="K59" s="34"/>
      <c r="L59" s="92"/>
      <c r="S59" s="34"/>
      <c r="T59" s="34"/>
      <c r="U59" s="34"/>
      <c r="V59" s="34"/>
      <c r="W59" s="34"/>
      <c r="X59" s="34"/>
      <c r="Y59" s="34"/>
      <c r="Z59" s="34"/>
      <c r="AA59" s="34"/>
      <c r="AB59" s="34"/>
      <c r="AC59" s="34"/>
      <c r="AD59" s="34"/>
      <c r="AE59" s="34"/>
      <c r="AU59" s="19" t="s">
        <v>102</v>
      </c>
    </row>
    <row r="60" spans="1:47" s="9" customFormat="1" ht="24.95" customHeight="1">
      <c r="B60" s="109"/>
      <c r="D60" s="110" t="s">
        <v>103</v>
      </c>
      <c r="E60" s="111"/>
      <c r="F60" s="111"/>
      <c r="G60" s="111"/>
      <c r="H60" s="111"/>
      <c r="I60" s="111"/>
      <c r="J60" s="112">
        <f>J98</f>
        <v>0</v>
      </c>
      <c r="L60" s="109"/>
    </row>
    <row r="61" spans="1:47" s="10" customFormat="1" ht="19.899999999999999" customHeight="1">
      <c r="B61" s="113"/>
      <c r="D61" s="114" t="s">
        <v>104</v>
      </c>
      <c r="E61" s="115"/>
      <c r="F61" s="115"/>
      <c r="G61" s="115"/>
      <c r="H61" s="115"/>
      <c r="I61" s="115"/>
      <c r="J61" s="116">
        <f>J99</f>
        <v>0</v>
      </c>
      <c r="L61" s="113"/>
    </row>
    <row r="62" spans="1:47" s="10" customFormat="1" ht="19.899999999999999" customHeight="1">
      <c r="B62" s="113"/>
      <c r="D62" s="114" t="s">
        <v>105</v>
      </c>
      <c r="E62" s="115"/>
      <c r="F62" s="115"/>
      <c r="G62" s="115"/>
      <c r="H62" s="115"/>
      <c r="I62" s="115"/>
      <c r="J62" s="116">
        <f>J162</f>
        <v>0</v>
      </c>
      <c r="L62" s="113"/>
    </row>
    <row r="63" spans="1:47" s="10" customFormat="1" ht="19.899999999999999" customHeight="1">
      <c r="B63" s="113"/>
      <c r="D63" s="114" t="s">
        <v>106</v>
      </c>
      <c r="E63" s="115"/>
      <c r="F63" s="115"/>
      <c r="G63" s="115"/>
      <c r="H63" s="115"/>
      <c r="I63" s="115"/>
      <c r="J63" s="116">
        <f>J205</f>
        <v>0</v>
      </c>
      <c r="L63" s="113"/>
    </row>
    <row r="64" spans="1:47" s="10" customFormat="1" ht="19.899999999999999" customHeight="1">
      <c r="B64" s="113"/>
      <c r="D64" s="114" t="s">
        <v>107</v>
      </c>
      <c r="E64" s="115"/>
      <c r="F64" s="115"/>
      <c r="G64" s="115"/>
      <c r="H64" s="115"/>
      <c r="I64" s="115"/>
      <c r="J64" s="116">
        <f>J249</f>
        <v>0</v>
      </c>
      <c r="L64" s="113"/>
    </row>
    <row r="65" spans="1:31" s="10" customFormat="1" ht="19.899999999999999" customHeight="1">
      <c r="B65" s="113"/>
      <c r="D65" s="114" t="s">
        <v>108</v>
      </c>
      <c r="E65" s="115"/>
      <c r="F65" s="115"/>
      <c r="G65" s="115"/>
      <c r="H65" s="115"/>
      <c r="I65" s="115"/>
      <c r="J65" s="116">
        <f>J287</f>
        <v>0</v>
      </c>
      <c r="L65" s="113"/>
    </row>
    <row r="66" spans="1:31" s="10" customFormat="1" ht="19.899999999999999" customHeight="1">
      <c r="B66" s="113"/>
      <c r="D66" s="114" t="s">
        <v>109</v>
      </c>
      <c r="E66" s="115"/>
      <c r="F66" s="115"/>
      <c r="G66" s="115"/>
      <c r="H66" s="115"/>
      <c r="I66" s="115"/>
      <c r="J66" s="116">
        <f>J330</f>
        <v>0</v>
      </c>
      <c r="L66" s="113"/>
    </row>
    <row r="67" spans="1:31" s="10" customFormat="1" ht="19.899999999999999" customHeight="1">
      <c r="B67" s="113"/>
      <c r="D67" s="114" t="s">
        <v>110</v>
      </c>
      <c r="E67" s="115"/>
      <c r="F67" s="115"/>
      <c r="G67" s="115"/>
      <c r="H67" s="115"/>
      <c r="I67" s="115"/>
      <c r="J67" s="116">
        <f>J528</f>
        <v>0</v>
      </c>
      <c r="L67" s="113"/>
    </row>
    <row r="68" spans="1:31" s="10" customFormat="1" ht="19.899999999999999" customHeight="1">
      <c r="B68" s="113"/>
      <c r="D68" s="114" t="s">
        <v>111</v>
      </c>
      <c r="E68" s="115"/>
      <c r="F68" s="115"/>
      <c r="G68" s="115"/>
      <c r="H68" s="115"/>
      <c r="I68" s="115"/>
      <c r="J68" s="116">
        <f>J539</f>
        <v>0</v>
      </c>
      <c r="L68" s="113"/>
    </row>
    <row r="69" spans="1:31" s="9" customFormat="1" ht="24.95" customHeight="1">
      <c r="B69" s="109"/>
      <c r="D69" s="110" t="s">
        <v>112</v>
      </c>
      <c r="E69" s="111"/>
      <c r="F69" s="111"/>
      <c r="G69" s="111"/>
      <c r="H69" s="111"/>
      <c r="I69" s="111"/>
      <c r="J69" s="112">
        <f>J542</f>
        <v>0</v>
      </c>
      <c r="L69" s="109"/>
    </row>
    <row r="70" spans="1:31" s="10" customFormat="1" ht="19.899999999999999" customHeight="1">
      <c r="B70" s="113"/>
      <c r="D70" s="114" t="s">
        <v>113</v>
      </c>
      <c r="E70" s="115"/>
      <c r="F70" s="115"/>
      <c r="G70" s="115"/>
      <c r="H70" s="115"/>
      <c r="I70" s="115"/>
      <c r="J70" s="116">
        <f>J543</f>
        <v>0</v>
      </c>
      <c r="L70" s="113"/>
    </row>
    <row r="71" spans="1:31" s="10" customFormat="1" ht="19.899999999999999" customHeight="1">
      <c r="B71" s="113"/>
      <c r="D71" s="114" t="s">
        <v>114</v>
      </c>
      <c r="E71" s="115"/>
      <c r="F71" s="115"/>
      <c r="G71" s="115"/>
      <c r="H71" s="115"/>
      <c r="I71" s="115"/>
      <c r="J71" s="116">
        <f>J598</f>
        <v>0</v>
      </c>
      <c r="L71" s="113"/>
    </row>
    <row r="72" spans="1:31" s="10" customFormat="1" ht="19.899999999999999" customHeight="1">
      <c r="B72" s="113"/>
      <c r="D72" s="114" t="s">
        <v>115</v>
      </c>
      <c r="E72" s="115"/>
      <c r="F72" s="115"/>
      <c r="G72" s="115"/>
      <c r="H72" s="115"/>
      <c r="I72" s="115"/>
      <c r="J72" s="116">
        <f>J600</f>
        <v>0</v>
      </c>
      <c r="L72" s="113"/>
    </row>
    <row r="73" spans="1:31" s="10" customFormat="1" ht="19.899999999999999" customHeight="1">
      <c r="B73" s="113"/>
      <c r="D73" s="114" t="s">
        <v>116</v>
      </c>
      <c r="E73" s="115"/>
      <c r="F73" s="115"/>
      <c r="G73" s="115"/>
      <c r="H73" s="115"/>
      <c r="I73" s="115"/>
      <c r="J73" s="116">
        <f>J608</f>
        <v>0</v>
      </c>
      <c r="L73" s="113"/>
    </row>
    <row r="74" spans="1:31" s="10" customFormat="1" ht="19.899999999999999" customHeight="1">
      <c r="B74" s="113"/>
      <c r="D74" s="114" t="s">
        <v>117</v>
      </c>
      <c r="E74" s="115"/>
      <c r="F74" s="115"/>
      <c r="G74" s="115"/>
      <c r="H74" s="115"/>
      <c r="I74" s="115"/>
      <c r="J74" s="116">
        <f>J611</f>
        <v>0</v>
      </c>
      <c r="L74" s="113"/>
    </row>
    <row r="75" spans="1:31" s="10" customFormat="1" ht="19.899999999999999" customHeight="1">
      <c r="B75" s="113"/>
      <c r="D75" s="114" t="s">
        <v>118</v>
      </c>
      <c r="E75" s="115"/>
      <c r="F75" s="115"/>
      <c r="G75" s="115"/>
      <c r="H75" s="115"/>
      <c r="I75" s="115"/>
      <c r="J75" s="116">
        <f>J694</f>
        <v>0</v>
      </c>
      <c r="L75" s="113"/>
    </row>
    <row r="76" spans="1:31" s="10" customFormat="1" ht="19.899999999999999" customHeight="1">
      <c r="B76" s="113"/>
      <c r="D76" s="114" t="s">
        <v>119</v>
      </c>
      <c r="E76" s="115"/>
      <c r="F76" s="115"/>
      <c r="G76" s="115"/>
      <c r="H76" s="115"/>
      <c r="I76" s="115"/>
      <c r="J76" s="116">
        <f>J807</f>
        <v>0</v>
      </c>
      <c r="L76" s="113"/>
    </row>
    <row r="77" spans="1:31" s="10" customFormat="1" ht="19.899999999999999" customHeight="1">
      <c r="B77" s="113"/>
      <c r="D77" s="114" t="s">
        <v>120</v>
      </c>
      <c r="E77" s="115"/>
      <c r="F77" s="115"/>
      <c r="G77" s="115"/>
      <c r="H77" s="115"/>
      <c r="I77" s="115"/>
      <c r="J77" s="116">
        <f>J819</f>
        <v>0</v>
      </c>
      <c r="L77" s="113"/>
    </row>
    <row r="78" spans="1:31" s="2" customFormat="1" ht="21.75" customHeight="1">
      <c r="A78" s="34"/>
      <c r="B78" s="35"/>
      <c r="C78" s="34"/>
      <c r="D78" s="34"/>
      <c r="E78" s="34"/>
      <c r="F78" s="34"/>
      <c r="G78" s="34"/>
      <c r="H78" s="34"/>
      <c r="I78" s="34"/>
      <c r="J78" s="34"/>
      <c r="K78" s="34"/>
      <c r="L78" s="92"/>
      <c r="S78" s="34"/>
      <c r="T78" s="34"/>
      <c r="U78" s="34"/>
      <c r="V78" s="34"/>
      <c r="W78" s="34"/>
      <c r="X78" s="34"/>
      <c r="Y78" s="34"/>
      <c r="Z78" s="34"/>
      <c r="AA78" s="34"/>
      <c r="AB78" s="34"/>
      <c r="AC78" s="34"/>
      <c r="AD78" s="34"/>
      <c r="AE78" s="34"/>
    </row>
    <row r="79" spans="1:31" s="2" customFormat="1" ht="6.95" customHeight="1">
      <c r="A79" s="34"/>
      <c r="B79" s="44"/>
      <c r="C79" s="45"/>
      <c r="D79" s="45"/>
      <c r="E79" s="45"/>
      <c r="F79" s="45"/>
      <c r="G79" s="45"/>
      <c r="H79" s="45"/>
      <c r="I79" s="45"/>
      <c r="J79" s="45"/>
      <c r="K79" s="45"/>
      <c r="L79" s="92"/>
      <c r="S79" s="34"/>
      <c r="T79" s="34"/>
      <c r="U79" s="34"/>
      <c r="V79" s="34"/>
      <c r="W79" s="34"/>
      <c r="X79" s="34"/>
      <c r="Y79" s="34"/>
      <c r="Z79" s="34"/>
      <c r="AA79" s="34"/>
      <c r="AB79" s="34"/>
      <c r="AC79" s="34"/>
      <c r="AD79" s="34"/>
      <c r="AE79" s="34"/>
    </row>
    <row r="83" spans="1:31" s="2" customFormat="1" ht="6.95" customHeight="1">
      <c r="A83" s="34"/>
      <c r="B83" s="46"/>
      <c r="C83" s="47"/>
      <c r="D83" s="47"/>
      <c r="E83" s="47"/>
      <c r="F83" s="47"/>
      <c r="G83" s="47"/>
      <c r="H83" s="47"/>
      <c r="I83" s="47"/>
      <c r="J83" s="47"/>
      <c r="K83" s="47"/>
      <c r="L83" s="92"/>
      <c r="S83" s="34"/>
      <c r="T83" s="34"/>
      <c r="U83" s="34"/>
      <c r="V83" s="34"/>
      <c r="W83" s="34"/>
      <c r="X83" s="34"/>
      <c r="Y83" s="34"/>
      <c r="Z83" s="34"/>
      <c r="AA83" s="34"/>
      <c r="AB83" s="34"/>
      <c r="AC83" s="34"/>
      <c r="AD83" s="34"/>
      <c r="AE83" s="34"/>
    </row>
    <row r="84" spans="1:31" s="2" customFormat="1" ht="24.95" customHeight="1">
      <c r="A84" s="34"/>
      <c r="B84" s="35"/>
      <c r="C84" s="23" t="s">
        <v>121</v>
      </c>
      <c r="D84" s="34"/>
      <c r="E84" s="34"/>
      <c r="F84" s="34"/>
      <c r="G84" s="34"/>
      <c r="H84" s="34"/>
      <c r="I84" s="34"/>
      <c r="J84" s="34"/>
      <c r="K84" s="34"/>
      <c r="L84" s="92"/>
      <c r="S84" s="34"/>
      <c r="T84" s="34"/>
      <c r="U84" s="34"/>
      <c r="V84" s="34"/>
      <c r="W84" s="34"/>
      <c r="X84" s="34"/>
      <c r="Y84" s="34"/>
      <c r="Z84" s="34"/>
      <c r="AA84" s="34"/>
      <c r="AB84" s="34"/>
      <c r="AC84" s="34"/>
      <c r="AD84" s="34"/>
      <c r="AE84" s="34"/>
    </row>
    <row r="85" spans="1:31" s="2" customFormat="1" ht="6.95" customHeight="1">
      <c r="A85" s="34"/>
      <c r="B85" s="35"/>
      <c r="C85" s="34"/>
      <c r="D85" s="34"/>
      <c r="E85" s="34"/>
      <c r="F85" s="34"/>
      <c r="G85" s="34"/>
      <c r="H85" s="34"/>
      <c r="I85" s="34"/>
      <c r="J85" s="34"/>
      <c r="K85" s="34"/>
      <c r="L85" s="92"/>
      <c r="S85" s="34"/>
      <c r="T85" s="34"/>
      <c r="U85" s="34"/>
      <c r="V85" s="34"/>
      <c r="W85" s="34"/>
      <c r="X85" s="34"/>
      <c r="Y85" s="34"/>
      <c r="Z85" s="34"/>
      <c r="AA85" s="34"/>
      <c r="AB85" s="34"/>
      <c r="AC85" s="34"/>
      <c r="AD85" s="34"/>
      <c r="AE85" s="34"/>
    </row>
    <row r="86" spans="1:31" s="2" customFormat="1" ht="12" customHeight="1">
      <c r="A86" s="34"/>
      <c r="B86" s="35"/>
      <c r="C86" s="29" t="s">
        <v>17</v>
      </c>
      <c r="D86" s="34"/>
      <c r="E86" s="34"/>
      <c r="F86" s="34"/>
      <c r="G86" s="34"/>
      <c r="H86" s="34"/>
      <c r="I86" s="34"/>
      <c r="J86" s="34"/>
      <c r="K86" s="34"/>
      <c r="L86" s="92"/>
      <c r="S86" s="34"/>
      <c r="T86" s="34"/>
      <c r="U86" s="34"/>
      <c r="V86" s="34"/>
      <c r="W86" s="34"/>
      <c r="X86" s="34"/>
      <c r="Y86" s="34"/>
      <c r="Z86" s="34"/>
      <c r="AA86" s="34"/>
      <c r="AB86" s="34"/>
      <c r="AC86" s="34"/>
      <c r="AD86" s="34"/>
      <c r="AE86" s="34"/>
    </row>
    <row r="87" spans="1:31" s="2" customFormat="1" ht="26.25" customHeight="1">
      <c r="A87" s="34"/>
      <c r="B87" s="35"/>
      <c r="C87" s="34"/>
      <c r="D87" s="34"/>
      <c r="E87" s="336" t="str">
        <f>E7</f>
        <v>Výměna páteřních rozvodů vody a tepla ZŠ Dr.Peška 768 v Chrudimi</v>
      </c>
      <c r="F87" s="337"/>
      <c r="G87" s="337"/>
      <c r="H87" s="337"/>
      <c r="I87" s="34"/>
      <c r="J87" s="34"/>
      <c r="K87" s="34"/>
      <c r="L87" s="92"/>
      <c r="S87" s="34"/>
      <c r="T87" s="34"/>
      <c r="U87" s="34"/>
      <c r="V87" s="34"/>
      <c r="W87" s="34"/>
      <c r="X87" s="34"/>
      <c r="Y87" s="34"/>
      <c r="Z87" s="34"/>
      <c r="AA87" s="34"/>
      <c r="AB87" s="34"/>
      <c r="AC87" s="34"/>
      <c r="AD87" s="34"/>
      <c r="AE87" s="34"/>
    </row>
    <row r="88" spans="1:31" s="2" customFormat="1" ht="12" customHeight="1">
      <c r="A88" s="34"/>
      <c r="B88" s="35"/>
      <c r="C88" s="29" t="s">
        <v>97</v>
      </c>
      <c r="D88" s="34"/>
      <c r="E88" s="34"/>
      <c r="F88" s="34"/>
      <c r="G88" s="34"/>
      <c r="H88" s="34"/>
      <c r="I88" s="34"/>
      <c r="J88" s="34"/>
      <c r="K88" s="34"/>
      <c r="L88" s="92"/>
      <c r="S88" s="34"/>
      <c r="T88" s="34"/>
      <c r="U88" s="34"/>
      <c r="V88" s="34"/>
      <c r="W88" s="34"/>
      <c r="X88" s="34"/>
      <c r="Y88" s="34"/>
      <c r="Z88" s="34"/>
      <c r="AA88" s="34"/>
      <c r="AB88" s="34"/>
      <c r="AC88" s="34"/>
      <c r="AD88" s="34"/>
      <c r="AE88" s="34"/>
    </row>
    <row r="89" spans="1:31" s="2" customFormat="1" ht="16.5" customHeight="1">
      <c r="A89" s="34"/>
      <c r="B89" s="35"/>
      <c r="C89" s="34"/>
      <c r="D89" s="34"/>
      <c r="E89" s="308" t="str">
        <f>E9</f>
        <v>01 - Hlavní chodby</v>
      </c>
      <c r="F89" s="335"/>
      <c r="G89" s="335"/>
      <c r="H89" s="335"/>
      <c r="I89" s="34"/>
      <c r="J89" s="34"/>
      <c r="K89" s="34"/>
      <c r="L89" s="92"/>
      <c r="S89" s="34"/>
      <c r="T89" s="34"/>
      <c r="U89" s="34"/>
      <c r="V89" s="34"/>
      <c r="W89" s="34"/>
      <c r="X89" s="34"/>
      <c r="Y89" s="34"/>
      <c r="Z89" s="34"/>
      <c r="AA89" s="34"/>
      <c r="AB89" s="34"/>
      <c r="AC89" s="34"/>
      <c r="AD89" s="34"/>
      <c r="AE89" s="34"/>
    </row>
    <row r="90" spans="1:31" s="2" customFormat="1" ht="6.95" customHeight="1">
      <c r="A90" s="34"/>
      <c r="B90" s="35"/>
      <c r="C90" s="34"/>
      <c r="D90" s="34"/>
      <c r="E90" s="34"/>
      <c r="F90" s="34"/>
      <c r="G90" s="34"/>
      <c r="H90" s="34"/>
      <c r="I90" s="34"/>
      <c r="J90" s="34"/>
      <c r="K90" s="34"/>
      <c r="L90" s="92"/>
      <c r="S90" s="34"/>
      <c r="T90" s="34"/>
      <c r="U90" s="34"/>
      <c r="V90" s="34"/>
      <c r="W90" s="34"/>
      <c r="X90" s="34"/>
      <c r="Y90" s="34"/>
      <c r="Z90" s="34"/>
      <c r="AA90" s="34"/>
      <c r="AB90" s="34"/>
      <c r="AC90" s="34"/>
      <c r="AD90" s="34"/>
      <c r="AE90" s="34"/>
    </row>
    <row r="91" spans="1:31" s="2" customFormat="1" ht="12" customHeight="1">
      <c r="A91" s="34"/>
      <c r="B91" s="35"/>
      <c r="C91" s="29" t="s">
        <v>21</v>
      </c>
      <c r="D91" s="34"/>
      <c r="E91" s="34"/>
      <c r="F91" s="27" t="str">
        <f>F12</f>
        <v xml:space="preserve"> </v>
      </c>
      <c r="G91" s="34"/>
      <c r="H91" s="34"/>
      <c r="I91" s="29" t="s">
        <v>23</v>
      </c>
      <c r="J91" s="52" t="str">
        <f>IF(J12="","",J12)</f>
        <v>24. 8. 2022</v>
      </c>
      <c r="K91" s="34"/>
      <c r="L91" s="92"/>
      <c r="S91" s="34"/>
      <c r="T91" s="34"/>
      <c r="U91" s="34"/>
      <c r="V91" s="34"/>
      <c r="W91" s="34"/>
      <c r="X91" s="34"/>
      <c r="Y91" s="34"/>
      <c r="Z91" s="34"/>
      <c r="AA91" s="34"/>
      <c r="AB91" s="34"/>
      <c r="AC91" s="34"/>
      <c r="AD91" s="34"/>
      <c r="AE91" s="34"/>
    </row>
    <row r="92" spans="1:31" s="2" customFormat="1" ht="6.95" customHeight="1">
      <c r="A92" s="34"/>
      <c r="B92" s="35"/>
      <c r="C92" s="34"/>
      <c r="D92" s="34"/>
      <c r="E92" s="34"/>
      <c r="F92" s="34"/>
      <c r="G92" s="34"/>
      <c r="H92" s="34"/>
      <c r="I92" s="34"/>
      <c r="J92" s="34"/>
      <c r="K92" s="34"/>
      <c r="L92" s="92"/>
      <c r="S92" s="34"/>
      <c r="T92" s="34"/>
      <c r="U92" s="34"/>
      <c r="V92" s="34"/>
      <c r="W92" s="34"/>
      <c r="X92" s="34"/>
      <c r="Y92" s="34"/>
      <c r="Z92" s="34"/>
      <c r="AA92" s="34"/>
      <c r="AB92" s="34"/>
      <c r="AC92" s="34"/>
      <c r="AD92" s="34"/>
      <c r="AE92" s="34"/>
    </row>
    <row r="93" spans="1:31" s="2" customFormat="1" ht="15.2" customHeight="1">
      <c r="A93" s="34"/>
      <c r="B93" s="35"/>
      <c r="C93" s="29" t="s">
        <v>25</v>
      </c>
      <c r="D93" s="34"/>
      <c r="E93" s="34"/>
      <c r="F93" s="27" t="str">
        <f>E15</f>
        <v xml:space="preserve"> </v>
      </c>
      <c r="G93" s="34"/>
      <c r="H93" s="34"/>
      <c r="I93" s="29" t="s">
        <v>30</v>
      </c>
      <c r="J93" s="32" t="str">
        <f>E21</f>
        <v>Ing. Josef Dvořák</v>
      </c>
      <c r="K93" s="34"/>
      <c r="L93" s="92"/>
      <c r="S93" s="34"/>
      <c r="T93" s="34"/>
      <c r="U93" s="34"/>
      <c r="V93" s="34"/>
      <c r="W93" s="34"/>
      <c r="X93" s="34"/>
      <c r="Y93" s="34"/>
      <c r="Z93" s="34"/>
      <c r="AA93" s="34"/>
      <c r="AB93" s="34"/>
      <c r="AC93" s="34"/>
      <c r="AD93" s="34"/>
      <c r="AE93" s="34"/>
    </row>
    <row r="94" spans="1:31" s="2" customFormat="1" ht="15.2" customHeight="1">
      <c r="A94" s="34"/>
      <c r="B94" s="35"/>
      <c r="C94" s="29" t="s">
        <v>28</v>
      </c>
      <c r="D94" s="34"/>
      <c r="E94" s="34"/>
      <c r="F94" s="27" t="str">
        <f>IF(E18="","",E18)</f>
        <v>Vyplň údaj</v>
      </c>
      <c r="G94" s="34"/>
      <c r="H94" s="34"/>
      <c r="I94" s="29" t="s">
        <v>33</v>
      </c>
      <c r="J94" s="32" t="str">
        <f>E24</f>
        <v>Ing.Jiří Pitra</v>
      </c>
      <c r="K94" s="34"/>
      <c r="L94" s="92"/>
      <c r="S94" s="34"/>
      <c r="T94" s="34"/>
      <c r="U94" s="34"/>
      <c r="V94" s="34"/>
      <c r="W94" s="34"/>
      <c r="X94" s="34"/>
      <c r="Y94" s="34"/>
      <c r="Z94" s="34"/>
      <c r="AA94" s="34"/>
      <c r="AB94" s="34"/>
      <c r="AC94" s="34"/>
      <c r="AD94" s="34"/>
      <c r="AE94" s="34"/>
    </row>
    <row r="95" spans="1:31" s="2" customFormat="1" ht="10.35" customHeight="1">
      <c r="A95" s="34"/>
      <c r="B95" s="35"/>
      <c r="C95" s="34"/>
      <c r="D95" s="34"/>
      <c r="E95" s="34"/>
      <c r="F95" s="34"/>
      <c r="G95" s="34"/>
      <c r="H95" s="34"/>
      <c r="I95" s="34"/>
      <c r="J95" s="34"/>
      <c r="K95" s="34"/>
      <c r="L95" s="92"/>
      <c r="S95" s="34"/>
      <c r="T95" s="34"/>
      <c r="U95" s="34"/>
      <c r="V95" s="34"/>
      <c r="W95" s="34"/>
      <c r="X95" s="34"/>
      <c r="Y95" s="34"/>
      <c r="Z95" s="34"/>
      <c r="AA95" s="34"/>
      <c r="AB95" s="34"/>
      <c r="AC95" s="34"/>
      <c r="AD95" s="34"/>
      <c r="AE95" s="34"/>
    </row>
    <row r="96" spans="1:31" s="11" customFormat="1" ht="29.25" customHeight="1">
      <c r="A96" s="117"/>
      <c r="B96" s="118"/>
      <c r="C96" s="119" t="s">
        <v>122</v>
      </c>
      <c r="D96" s="120" t="s">
        <v>56</v>
      </c>
      <c r="E96" s="120" t="s">
        <v>52</v>
      </c>
      <c r="F96" s="120" t="s">
        <v>53</v>
      </c>
      <c r="G96" s="120" t="s">
        <v>123</v>
      </c>
      <c r="H96" s="120" t="s">
        <v>124</v>
      </c>
      <c r="I96" s="120" t="s">
        <v>125</v>
      </c>
      <c r="J96" s="120" t="s">
        <v>101</v>
      </c>
      <c r="K96" s="121" t="s">
        <v>126</v>
      </c>
      <c r="L96" s="122"/>
      <c r="M96" s="59" t="s">
        <v>3</v>
      </c>
      <c r="N96" s="60" t="s">
        <v>41</v>
      </c>
      <c r="O96" s="60" t="s">
        <v>127</v>
      </c>
      <c r="P96" s="60" t="s">
        <v>128</v>
      </c>
      <c r="Q96" s="60" t="s">
        <v>129</v>
      </c>
      <c r="R96" s="60" t="s">
        <v>130</v>
      </c>
      <c r="S96" s="60" t="s">
        <v>131</v>
      </c>
      <c r="T96" s="61" t="s">
        <v>132</v>
      </c>
      <c r="U96" s="117"/>
      <c r="V96" s="117"/>
      <c r="W96" s="117"/>
      <c r="X96" s="117"/>
      <c r="Y96" s="117"/>
      <c r="Z96" s="117"/>
      <c r="AA96" s="117"/>
      <c r="AB96" s="117"/>
      <c r="AC96" s="117"/>
      <c r="AD96" s="117"/>
      <c r="AE96" s="117"/>
    </row>
    <row r="97" spans="1:65" s="2" customFormat="1" ht="22.9" customHeight="1">
      <c r="A97" s="34"/>
      <c r="B97" s="35"/>
      <c r="C97" s="66" t="s">
        <v>133</v>
      </c>
      <c r="D97" s="34"/>
      <c r="E97" s="34"/>
      <c r="F97" s="34"/>
      <c r="G97" s="34"/>
      <c r="H97" s="34"/>
      <c r="I97" s="34"/>
      <c r="J97" s="123">
        <f>BK97</f>
        <v>0</v>
      </c>
      <c r="K97" s="34"/>
      <c r="L97" s="35"/>
      <c r="M97" s="62"/>
      <c r="N97" s="53"/>
      <c r="O97" s="63"/>
      <c r="P97" s="124">
        <f>P98+P542</f>
        <v>0</v>
      </c>
      <c r="Q97" s="63"/>
      <c r="R97" s="124">
        <f>R98+R542</f>
        <v>101.52770517999998</v>
      </c>
      <c r="S97" s="63"/>
      <c r="T97" s="125">
        <f>T98+T542</f>
        <v>96.494506200000004</v>
      </c>
      <c r="U97" s="34"/>
      <c r="V97" s="34"/>
      <c r="W97" s="34"/>
      <c r="X97" s="34"/>
      <c r="Y97" s="34"/>
      <c r="Z97" s="34"/>
      <c r="AA97" s="34"/>
      <c r="AB97" s="34"/>
      <c r="AC97" s="34"/>
      <c r="AD97" s="34"/>
      <c r="AE97" s="34"/>
      <c r="AT97" s="19" t="s">
        <v>70</v>
      </c>
      <c r="AU97" s="19" t="s">
        <v>102</v>
      </c>
      <c r="BK97" s="126">
        <f>BK98+BK542</f>
        <v>0</v>
      </c>
    </row>
    <row r="98" spans="1:65" s="12" customFormat="1" ht="25.9" customHeight="1">
      <c r="B98" s="127"/>
      <c r="D98" s="128" t="s">
        <v>70</v>
      </c>
      <c r="E98" s="129" t="s">
        <v>134</v>
      </c>
      <c r="F98" s="129" t="s">
        <v>135</v>
      </c>
      <c r="I98" s="130"/>
      <c r="J98" s="131">
        <f>BK98</f>
        <v>0</v>
      </c>
      <c r="L98" s="127"/>
      <c r="M98" s="132"/>
      <c r="N98" s="133"/>
      <c r="O98" s="133"/>
      <c r="P98" s="134">
        <f>P99+P162+P205+P249+P287+P330+P528+P539</f>
        <v>0</v>
      </c>
      <c r="Q98" s="133"/>
      <c r="R98" s="134">
        <f>R99+R162+R205+R249+R287+R330+R528+R539</f>
        <v>88.089858749999991</v>
      </c>
      <c r="S98" s="133"/>
      <c r="T98" s="135">
        <f>T99+T162+T205+T249+T287+T330+T528+T539</f>
        <v>95.864359000000007</v>
      </c>
      <c r="AR98" s="128" t="s">
        <v>79</v>
      </c>
      <c r="AT98" s="136" t="s">
        <v>70</v>
      </c>
      <c r="AU98" s="136" t="s">
        <v>71</v>
      </c>
      <c r="AY98" s="128" t="s">
        <v>136</v>
      </c>
      <c r="BK98" s="137">
        <f>BK99+BK162+BK205+BK249+BK287+BK330+BK528+BK539</f>
        <v>0</v>
      </c>
    </row>
    <row r="99" spans="1:65" s="12" customFormat="1" ht="22.9" customHeight="1">
      <c r="B99" s="127"/>
      <c r="D99" s="128" t="s">
        <v>70</v>
      </c>
      <c r="E99" s="138" t="s">
        <v>137</v>
      </c>
      <c r="F99" s="138" t="s">
        <v>138</v>
      </c>
      <c r="I99" s="130"/>
      <c r="J99" s="139">
        <f>BK99</f>
        <v>0</v>
      </c>
      <c r="L99" s="127"/>
      <c r="M99" s="132"/>
      <c r="N99" s="133"/>
      <c r="O99" s="133"/>
      <c r="P99" s="134">
        <f>SUM(P100:P161)</f>
        <v>0</v>
      </c>
      <c r="Q99" s="133"/>
      <c r="R99" s="134">
        <f>SUM(R100:R161)</f>
        <v>0.40495089999999995</v>
      </c>
      <c r="S99" s="133"/>
      <c r="T99" s="135">
        <f>SUM(T100:T161)</f>
        <v>0</v>
      </c>
      <c r="AR99" s="128" t="s">
        <v>79</v>
      </c>
      <c r="AT99" s="136" t="s">
        <v>70</v>
      </c>
      <c r="AU99" s="136" t="s">
        <v>79</v>
      </c>
      <c r="AY99" s="128" t="s">
        <v>136</v>
      </c>
      <c r="BK99" s="137">
        <f>SUM(BK100:BK161)</f>
        <v>0</v>
      </c>
    </row>
    <row r="100" spans="1:65" s="2" customFormat="1" ht="37.9" customHeight="1">
      <c r="A100" s="34"/>
      <c r="B100" s="140"/>
      <c r="C100" s="141" t="s">
        <v>79</v>
      </c>
      <c r="D100" s="141" t="s">
        <v>139</v>
      </c>
      <c r="E100" s="142" t="s">
        <v>140</v>
      </c>
      <c r="F100" s="143" t="s">
        <v>141</v>
      </c>
      <c r="G100" s="144" t="s">
        <v>87</v>
      </c>
      <c r="H100" s="145">
        <v>1.526</v>
      </c>
      <c r="I100" s="146"/>
      <c r="J100" s="147">
        <f>ROUND(I100*H100,2)</f>
        <v>0</v>
      </c>
      <c r="K100" s="143" t="s">
        <v>142</v>
      </c>
      <c r="L100" s="35"/>
      <c r="M100" s="148" t="s">
        <v>3</v>
      </c>
      <c r="N100" s="149" t="s">
        <v>42</v>
      </c>
      <c r="O100" s="55"/>
      <c r="P100" s="150">
        <f>O100*H100</f>
        <v>0</v>
      </c>
      <c r="Q100" s="150">
        <v>7.3249999999999996E-2</v>
      </c>
      <c r="R100" s="150">
        <f>Q100*H100</f>
        <v>0.11177949999999999</v>
      </c>
      <c r="S100" s="150">
        <v>0</v>
      </c>
      <c r="T100" s="151">
        <f>S100*H100</f>
        <v>0</v>
      </c>
      <c r="U100" s="34"/>
      <c r="V100" s="34"/>
      <c r="W100" s="34"/>
      <c r="X100" s="34"/>
      <c r="Y100" s="34"/>
      <c r="Z100" s="34"/>
      <c r="AA100" s="34"/>
      <c r="AB100" s="34"/>
      <c r="AC100" s="34"/>
      <c r="AD100" s="34"/>
      <c r="AE100" s="34"/>
      <c r="AR100" s="152" t="s">
        <v>143</v>
      </c>
      <c r="AT100" s="152" t="s">
        <v>139</v>
      </c>
      <c r="AU100" s="152" t="s">
        <v>81</v>
      </c>
      <c r="AY100" s="19" t="s">
        <v>136</v>
      </c>
      <c r="BE100" s="153">
        <f>IF(N100="základní",J100,0)</f>
        <v>0</v>
      </c>
      <c r="BF100" s="153">
        <f>IF(N100="snížená",J100,0)</f>
        <v>0</v>
      </c>
      <c r="BG100" s="153">
        <f>IF(N100="zákl. přenesená",J100,0)</f>
        <v>0</v>
      </c>
      <c r="BH100" s="153">
        <f>IF(N100="sníž. přenesená",J100,0)</f>
        <v>0</v>
      </c>
      <c r="BI100" s="153">
        <f>IF(N100="nulová",J100,0)</f>
        <v>0</v>
      </c>
      <c r="BJ100" s="19" t="s">
        <v>79</v>
      </c>
      <c r="BK100" s="153">
        <f>ROUND(I100*H100,2)</f>
        <v>0</v>
      </c>
      <c r="BL100" s="19" t="s">
        <v>143</v>
      </c>
      <c r="BM100" s="152" t="s">
        <v>144</v>
      </c>
    </row>
    <row r="101" spans="1:65" s="2" customFormat="1">
      <c r="A101" s="34"/>
      <c r="B101" s="35"/>
      <c r="C101" s="34"/>
      <c r="D101" s="154" t="s">
        <v>145</v>
      </c>
      <c r="E101" s="34"/>
      <c r="F101" s="155" t="s">
        <v>146</v>
      </c>
      <c r="G101" s="34"/>
      <c r="H101" s="34"/>
      <c r="I101" s="156"/>
      <c r="J101" s="34"/>
      <c r="K101" s="34"/>
      <c r="L101" s="35"/>
      <c r="M101" s="157"/>
      <c r="N101" s="158"/>
      <c r="O101" s="55"/>
      <c r="P101" s="55"/>
      <c r="Q101" s="55"/>
      <c r="R101" s="55"/>
      <c r="S101" s="55"/>
      <c r="T101" s="56"/>
      <c r="U101" s="34"/>
      <c r="V101" s="34"/>
      <c r="W101" s="34"/>
      <c r="X101" s="34"/>
      <c r="Y101" s="34"/>
      <c r="Z101" s="34"/>
      <c r="AA101" s="34"/>
      <c r="AB101" s="34"/>
      <c r="AC101" s="34"/>
      <c r="AD101" s="34"/>
      <c r="AE101" s="34"/>
      <c r="AT101" s="19" t="s">
        <v>145</v>
      </c>
      <c r="AU101" s="19" t="s">
        <v>81</v>
      </c>
    </row>
    <row r="102" spans="1:65" s="13" customFormat="1">
      <c r="B102" s="159"/>
      <c r="D102" s="160" t="s">
        <v>147</v>
      </c>
      <c r="E102" s="161" t="s">
        <v>3</v>
      </c>
      <c r="F102" s="162" t="s">
        <v>148</v>
      </c>
      <c r="H102" s="161" t="s">
        <v>3</v>
      </c>
      <c r="I102" s="163"/>
      <c r="L102" s="159"/>
      <c r="M102" s="164"/>
      <c r="N102" s="165"/>
      <c r="O102" s="165"/>
      <c r="P102" s="165"/>
      <c r="Q102" s="165"/>
      <c r="R102" s="165"/>
      <c r="S102" s="165"/>
      <c r="T102" s="166"/>
      <c r="AT102" s="161" t="s">
        <v>147</v>
      </c>
      <c r="AU102" s="161" t="s">
        <v>81</v>
      </c>
      <c r="AV102" s="13" t="s">
        <v>79</v>
      </c>
      <c r="AW102" s="13" t="s">
        <v>32</v>
      </c>
      <c r="AX102" s="13" t="s">
        <v>71</v>
      </c>
      <c r="AY102" s="161" t="s">
        <v>136</v>
      </c>
    </row>
    <row r="103" spans="1:65" s="13" customFormat="1">
      <c r="B103" s="159"/>
      <c r="D103" s="160" t="s">
        <v>147</v>
      </c>
      <c r="E103" s="161" t="s">
        <v>3</v>
      </c>
      <c r="F103" s="162" t="s">
        <v>149</v>
      </c>
      <c r="H103" s="161" t="s">
        <v>3</v>
      </c>
      <c r="I103" s="163"/>
      <c r="L103" s="159"/>
      <c r="M103" s="164"/>
      <c r="N103" s="165"/>
      <c r="O103" s="165"/>
      <c r="P103" s="165"/>
      <c r="Q103" s="165"/>
      <c r="R103" s="165"/>
      <c r="S103" s="165"/>
      <c r="T103" s="166"/>
      <c r="AT103" s="161" t="s">
        <v>147</v>
      </c>
      <c r="AU103" s="161" t="s">
        <v>81</v>
      </c>
      <c r="AV103" s="13" t="s">
        <v>79</v>
      </c>
      <c r="AW103" s="13" t="s">
        <v>32</v>
      </c>
      <c r="AX103" s="13" t="s">
        <v>71</v>
      </c>
      <c r="AY103" s="161" t="s">
        <v>136</v>
      </c>
    </row>
    <row r="104" spans="1:65" s="14" customFormat="1">
      <c r="B104" s="167"/>
      <c r="D104" s="160" t="s">
        <v>147</v>
      </c>
      <c r="E104" s="168" t="s">
        <v>3</v>
      </c>
      <c r="F104" s="169" t="s">
        <v>150</v>
      </c>
      <c r="H104" s="170">
        <v>1.526</v>
      </c>
      <c r="I104" s="171"/>
      <c r="L104" s="167"/>
      <c r="M104" s="172"/>
      <c r="N104" s="173"/>
      <c r="O104" s="173"/>
      <c r="P104" s="173"/>
      <c r="Q104" s="173"/>
      <c r="R104" s="173"/>
      <c r="S104" s="173"/>
      <c r="T104" s="174"/>
      <c r="AT104" s="168" t="s">
        <v>147</v>
      </c>
      <c r="AU104" s="168" t="s">
        <v>81</v>
      </c>
      <c r="AV104" s="14" t="s">
        <v>81</v>
      </c>
      <c r="AW104" s="14" t="s">
        <v>32</v>
      </c>
      <c r="AX104" s="14" t="s">
        <v>71</v>
      </c>
      <c r="AY104" s="168" t="s">
        <v>136</v>
      </c>
    </row>
    <row r="105" spans="1:65" s="15" customFormat="1">
      <c r="B105" s="175"/>
      <c r="D105" s="160" t="s">
        <v>147</v>
      </c>
      <c r="E105" s="176" t="s">
        <v>151</v>
      </c>
      <c r="F105" s="177" t="s">
        <v>152</v>
      </c>
      <c r="H105" s="178">
        <v>1.526</v>
      </c>
      <c r="I105" s="179"/>
      <c r="L105" s="175"/>
      <c r="M105" s="180"/>
      <c r="N105" s="181"/>
      <c r="O105" s="181"/>
      <c r="P105" s="181"/>
      <c r="Q105" s="181"/>
      <c r="R105" s="181"/>
      <c r="S105" s="181"/>
      <c r="T105" s="182"/>
      <c r="AT105" s="176" t="s">
        <v>147</v>
      </c>
      <c r="AU105" s="176" t="s">
        <v>81</v>
      </c>
      <c r="AV105" s="15" t="s">
        <v>137</v>
      </c>
      <c r="AW105" s="15" t="s">
        <v>32</v>
      </c>
      <c r="AX105" s="15" t="s">
        <v>71</v>
      </c>
      <c r="AY105" s="176" t="s">
        <v>136</v>
      </c>
    </row>
    <row r="106" spans="1:65" s="16" customFormat="1">
      <c r="B106" s="183"/>
      <c r="D106" s="160" t="s">
        <v>147</v>
      </c>
      <c r="E106" s="184" t="s">
        <v>3</v>
      </c>
      <c r="F106" s="185" t="s">
        <v>153</v>
      </c>
      <c r="H106" s="186">
        <v>1.526</v>
      </c>
      <c r="I106" s="187"/>
      <c r="L106" s="183"/>
      <c r="M106" s="188"/>
      <c r="N106" s="189"/>
      <c r="O106" s="189"/>
      <c r="P106" s="189"/>
      <c r="Q106" s="189"/>
      <c r="R106" s="189"/>
      <c r="S106" s="189"/>
      <c r="T106" s="190"/>
      <c r="AT106" s="184" t="s">
        <v>147</v>
      </c>
      <c r="AU106" s="184" t="s">
        <v>81</v>
      </c>
      <c r="AV106" s="16" t="s">
        <v>143</v>
      </c>
      <c r="AW106" s="16" t="s">
        <v>32</v>
      </c>
      <c r="AX106" s="16" t="s">
        <v>79</v>
      </c>
      <c r="AY106" s="184" t="s">
        <v>136</v>
      </c>
    </row>
    <row r="107" spans="1:65" s="2" customFormat="1" ht="49.15" customHeight="1">
      <c r="A107" s="34"/>
      <c r="B107" s="140"/>
      <c r="C107" s="141" t="s">
        <v>81</v>
      </c>
      <c r="D107" s="141" t="s">
        <v>139</v>
      </c>
      <c r="E107" s="142" t="s">
        <v>154</v>
      </c>
      <c r="F107" s="143" t="s">
        <v>155</v>
      </c>
      <c r="G107" s="144" t="s">
        <v>87</v>
      </c>
      <c r="H107" s="145">
        <v>5.38</v>
      </c>
      <c r="I107" s="146"/>
      <c r="J107" s="147">
        <f>ROUND(I107*H107,2)</f>
        <v>0</v>
      </c>
      <c r="K107" s="143" t="s">
        <v>142</v>
      </c>
      <c r="L107" s="35"/>
      <c r="M107" s="148" t="s">
        <v>3</v>
      </c>
      <c r="N107" s="149" t="s">
        <v>42</v>
      </c>
      <c r="O107" s="55"/>
      <c r="P107" s="150">
        <f>O107*H107</f>
        <v>0</v>
      </c>
      <c r="Q107" s="150">
        <v>5.3800000000000001E-2</v>
      </c>
      <c r="R107" s="150">
        <f>Q107*H107</f>
        <v>0.28944399999999998</v>
      </c>
      <c r="S107" s="150">
        <v>0</v>
      </c>
      <c r="T107" s="151">
        <f>S107*H107</f>
        <v>0</v>
      </c>
      <c r="U107" s="34"/>
      <c r="V107" s="34"/>
      <c r="W107" s="34"/>
      <c r="X107" s="34"/>
      <c r="Y107" s="34"/>
      <c r="Z107" s="34"/>
      <c r="AA107" s="34"/>
      <c r="AB107" s="34"/>
      <c r="AC107" s="34"/>
      <c r="AD107" s="34"/>
      <c r="AE107" s="34"/>
      <c r="AR107" s="152" t="s">
        <v>143</v>
      </c>
      <c r="AT107" s="152" t="s">
        <v>139</v>
      </c>
      <c r="AU107" s="152" t="s">
        <v>81</v>
      </c>
      <c r="AY107" s="19" t="s">
        <v>136</v>
      </c>
      <c r="BE107" s="153">
        <f>IF(N107="základní",J107,0)</f>
        <v>0</v>
      </c>
      <c r="BF107" s="153">
        <f>IF(N107="snížená",J107,0)</f>
        <v>0</v>
      </c>
      <c r="BG107" s="153">
        <f>IF(N107="zákl. přenesená",J107,0)</f>
        <v>0</v>
      </c>
      <c r="BH107" s="153">
        <f>IF(N107="sníž. přenesená",J107,0)</f>
        <v>0</v>
      </c>
      <c r="BI107" s="153">
        <f>IF(N107="nulová",J107,0)</f>
        <v>0</v>
      </c>
      <c r="BJ107" s="19" t="s">
        <v>79</v>
      </c>
      <c r="BK107" s="153">
        <f>ROUND(I107*H107,2)</f>
        <v>0</v>
      </c>
      <c r="BL107" s="19" t="s">
        <v>143</v>
      </c>
      <c r="BM107" s="152" t="s">
        <v>156</v>
      </c>
    </row>
    <row r="108" spans="1:65" s="2" customFormat="1">
      <c r="A108" s="34"/>
      <c r="B108" s="35"/>
      <c r="C108" s="34"/>
      <c r="D108" s="154" t="s">
        <v>145</v>
      </c>
      <c r="E108" s="34"/>
      <c r="F108" s="155" t="s">
        <v>157</v>
      </c>
      <c r="G108" s="34"/>
      <c r="H108" s="34"/>
      <c r="I108" s="156"/>
      <c r="J108" s="34"/>
      <c r="K108" s="34"/>
      <c r="L108" s="35"/>
      <c r="M108" s="157"/>
      <c r="N108" s="158"/>
      <c r="O108" s="55"/>
      <c r="P108" s="55"/>
      <c r="Q108" s="55"/>
      <c r="R108" s="55"/>
      <c r="S108" s="55"/>
      <c r="T108" s="56"/>
      <c r="U108" s="34"/>
      <c r="V108" s="34"/>
      <c r="W108" s="34"/>
      <c r="X108" s="34"/>
      <c r="Y108" s="34"/>
      <c r="Z108" s="34"/>
      <c r="AA108" s="34"/>
      <c r="AB108" s="34"/>
      <c r="AC108" s="34"/>
      <c r="AD108" s="34"/>
      <c r="AE108" s="34"/>
      <c r="AT108" s="19" t="s">
        <v>145</v>
      </c>
      <c r="AU108" s="19" t="s">
        <v>81</v>
      </c>
    </row>
    <row r="109" spans="1:65" s="13" customFormat="1">
      <c r="B109" s="159"/>
      <c r="D109" s="160" t="s">
        <v>147</v>
      </c>
      <c r="E109" s="161" t="s">
        <v>3</v>
      </c>
      <c r="F109" s="162" t="s">
        <v>158</v>
      </c>
      <c r="H109" s="161" t="s">
        <v>3</v>
      </c>
      <c r="I109" s="163"/>
      <c r="L109" s="159"/>
      <c r="M109" s="164"/>
      <c r="N109" s="165"/>
      <c r="O109" s="165"/>
      <c r="P109" s="165"/>
      <c r="Q109" s="165"/>
      <c r="R109" s="165"/>
      <c r="S109" s="165"/>
      <c r="T109" s="166"/>
      <c r="AT109" s="161" t="s">
        <v>147</v>
      </c>
      <c r="AU109" s="161" t="s">
        <v>81</v>
      </c>
      <c r="AV109" s="13" t="s">
        <v>79</v>
      </c>
      <c r="AW109" s="13" t="s">
        <v>32</v>
      </c>
      <c r="AX109" s="13" t="s">
        <v>71</v>
      </c>
      <c r="AY109" s="161" t="s">
        <v>136</v>
      </c>
    </row>
    <row r="110" spans="1:65" s="14" customFormat="1">
      <c r="B110" s="167"/>
      <c r="D110" s="160" t="s">
        <v>147</v>
      </c>
      <c r="E110" s="168" t="s">
        <v>3</v>
      </c>
      <c r="F110" s="169" t="s">
        <v>159</v>
      </c>
      <c r="H110" s="170">
        <v>0.36</v>
      </c>
      <c r="I110" s="171"/>
      <c r="L110" s="167"/>
      <c r="M110" s="172"/>
      <c r="N110" s="173"/>
      <c r="O110" s="173"/>
      <c r="P110" s="173"/>
      <c r="Q110" s="173"/>
      <c r="R110" s="173"/>
      <c r="S110" s="173"/>
      <c r="T110" s="174"/>
      <c r="AT110" s="168" t="s">
        <v>147</v>
      </c>
      <c r="AU110" s="168" t="s">
        <v>81</v>
      </c>
      <c r="AV110" s="14" t="s">
        <v>81</v>
      </c>
      <c r="AW110" s="14" t="s">
        <v>32</v>
      </c>
      <c r="AX110" s="14" t="s">
        <v>71</v>
      </c>
      <c r="AY110" s="168" t="s">
        <v>136</v>
      </c>
    </row>
    <row r="111" spans="1:65" s="14" customFormat="1">
      <c r="B111" s="167"/>
      <c r="D111" s="160" t="s">
        <v>147</v>
      </c>
      <c r="E111" s="168" t="s">
        <v>3</v>
      </c>
      <c r="F111" s="169" t="s">
        <v>160</v>
      </c>
      <c r="H111" s="170">
        <v>0.36</v>
      </c>
      <c r="I111" s="171"/>
      <c r="L111" s="167"/>
      <c r="M111" s="172"/>
      <c r="N111" s="173"/>
      <c r="O111" s="173"/>
      <c r="P111" s="173"/>
      <c r="Q111" s="173"/>
      <c r="R111" s="173"/>
      <c r="S111" s="173"/>
      <c r="T111" s="174"/>
      <c r="AT111" s="168" t="s">
        <v>147</v>
      </c>
      <c r="AU111" s="168" t="s">
        <v>81</v>
      </c>
      <c r="AV111" s="14" t="s">
        <v>81</v>
      </c>
      <c r="AW111" s="14" t="s">
        <v>32</v>
      </c>
      <c r="AX111" s="14" t="s">
        <v>71</v>
      </c>
      <c r="AY111" s="168" t="s">
        <v>136</v>
      </c>
    </row>
    <row r="112" spans="1:65" s="14" customFormat="1">
      <c r="B112" s="167"/>
      <c r="D112" s="160" t="s">
        <v>147</v>
      </c>
      <c r="E112" s="168" t="s">
        <v>3</v>
      </c>
      <c r="F112" s="169" t="s">
        <v>161</v>
      </c>
      <c r="H112" s="170">
        <v>0.18</v>
      </c>
      <c r="I112" s="171"/>
      <c r="L112" s="167"/>
      <c r="M112" s="172"/>
      <c r="N112" s="173"/>
      <c r="O112" s="173"/>
      <c r="P112" s="173"/>
      <c r="Q112" s="173"/>
      <c r="R112" s="173"/>
      <c r="S112" s="173"/>
      <c r="T112" s="174"/>
      <c r="AT112" s="168" t="s">
        <v>147</v>
      </c>
      <c r="AU112" s="168" t="s">
        <v>81</v>
      </c>
      <c r="AV112" s="14" t="s">
        <v>81</v>
      </c>
      <c r="AW112" s="14" t="s">
        <v>32</v>
      </c>
      <c r="AX112" s="14" t="s">
        <v>71</v>
      </c>
      <c r="AY112" s="168" t="s">
        <v>136</v>
      </c>
    </row>
    <row r="113" spans="1:65" s="14" customFormat="1">
      <c r="B113" s="167"/>
      <c r="D113" s="160" t="s">
        <v>147</v>
      </c>
      <c r="E113" s="168" t="s">
        <v>3</v>
      </c>
      <c r="F113" s="169" t="s">
        <v>162</v>
      </c>
      <c r="H113" s="170">
        <v>0.48</v>
      </c>
      <c r="I113" s="171"/>
      <c r="L113" s="167"/>
      <c r="M113" s="172"/>
      <c r="N113" s="173"/>
      <c r="O113" s="173"/>
      <c r="P113" s="173"/>
      <c r="Q113" s="173"/>
      <c r="R113" s="173"/>
      <c r="S113" s="173"/>
      <c r="T113" s="174"/>
      <c r="AT113" s="168" t="s">
        <v>147</v>
      </c>
      <c r="AU113" s="168" t="s">
        <v>81</v>
      </c>
      <c r="AV113" s="14" t="s">
        <v>81</v>
      </c>
      <c r="AW113" s="14" t="s">
        <v>32</v>
      </c>
      <c r="AX113" s="14" t="s">
        <v>71</v>
      </c>
      <c r="AY113" s="168" t="s">
        <v>136</v>
      </c>
    </row>
    <row r="114" spans="1:65" s="14" customFormat="1">
      <c r="B114" s="167"/>
      <c r="D114" s="160" t="s">
        <v>147</v>
      </c>
      <c r="E114" s="168" t="s">
        <v>3</v>
      </c>
      <c r="F114" s="169" t="s">
        <v>163</v>
      </c>
      <c r="H114" s="170">
        <v>0.8</v>
      </c>
      <c r="I114" s="171"/>
      <c r="L114" s="167"/>
      <c r="M114" s="172"/>
      <c r="N114" s="173"/>
      <c r="O114" s="173"/>
      <c r="P114" s="173"/>
      <c r="Q114" s="173"/>
      <c r="R114" s="173"/>
      <c r="S114" s="173"/>
      <c r="T114" s="174"/>
      <c r="AT114" s="168" t="s">
        <v>147</v>
      </c>
      <c r="AU114" s="168" t="s">
        <v>81</v>
      </c>
      <c r="AV114" s="14" t="s">
        <v>81</v>
      </c>
      <c r="AW114" s="14" t="s">
        <v>32</v>
      </c>
      <c r="AX114" s="14" t="s">
        <v>71</v>
      </c>
      <c r="AY114" s="168" t="s">
        <v>136</v>
      </c>
    </row>
    <row r="115" spans="1:65" s="14" customFormat="1">
      <c r="B115" s="167"/>
      <c r="D115" s="160" t="s">
        <v>147</v>
      </c>
      <c r="E115" s="168" t="s">
        <v>3</v>
      </c>
      <c r="F115" s="169" t="s">
        <v>164</v>
      </c>
      <c r="H115" s="170">
        <v>1.04</v>
      </c>
      <c r="I115" s="171"/>
      <c r="L115" s="167"/>
      <c r="M115" s="172"/>
      <c r="N115" s="173"/>
      <c r="O115" s="173"/>
      <c r="P115" s="173"/>
      <c r="Q115" s="173"/>
      <c r="R115" s="173"/>
      <c r="S115" s="173"/>
      <c r="T115" s="174"/>
      <c r="AT115" s="168" t="s">
        <v>147</v>
      </c>
      <c r="AU115" s="168" t="s">
        <v>81</v>
      </c>
      <c r="AV115" s="14" t="s">
        <v>81</v>
      </c>
      <c r="AW115" s="14" t="s">
        <v>32</v>
      </c>
      <c r="AX115" s="14" t="s">
        <v>71</v>
      </c>
      <c r="AY115" s="168" t="s">
        <v>136</v>
      </c>
    </row>
    <row r="116" spans="1:65" s="14" customFormat="1">
      <c r="B116" s="167"/>
      <c r="D116" s="160" t="s">
        <v>147</v>
      </c>
      <c r="E116" s="168" t="s">
        <v>3</v>
      </c>
      <c r="F116" s="169" t="s">
        <v>165</v>
      </c>
      <c r="H116" s="170">
        <v>0.52</v>
      </c>
      <c r="I116" s="171"/>
      <c r="L116" s="167"/>
      <c r="M116" s="172"/>
      <c r="N116" s="173"/>
      <c r="O116" s="173"/>
      <c r="P116" s="173"/>
      <c r="Q116" s="173"/>
      <c r="R116" s="173"/>
      <c r="S116" s="173"/>
      <c r="T116" s="174"/>
      <c r="AT116" s="168" t="s">
        <v>147</v>
      </c>
      <c r="AU116" s="168" t="s">
        <v>81</v>
      </c>
      <c r="AV116" s="14" t="s">
        <v>81</v>
      </c>
      <c r="AW116" s="14" t="s">
        <v>32</v>
      </c>
      <c r="AX116" s="14" t="s">
        <v>71</v>
      </c>
      <c r="AY116" s="168" t="s">
        <v>136</v>
      </c>
    </row>
    <row r="117" spans="1:65" s="14" customFormat="1">
      <c r="B117" s="167"/>
      <c r="D117" s="160" t="s">
        <v>147</v>
      </c>
      <c r="E117" s="168" t="s">
        <v>3</v>
      </c>
      <c r="F117" s="169" t="s">
        <v>166</v>
      </c>
      <c r="H117" s="170">
        <v>0.4</v>
      </c>
      <c r="I117" s="171"/>
      <c r="L117" s="167"/>
      <c r="M117" s="172"/>
      <c r="N117" s="173"/>
      <c r="O117" s="173"/>
      <c r="P117" s="173"/>
      <c r="Q117" s="173"/>
      <c r="R117" s="173"/>
      <c r="S117" s="173"/>
      <c r="T117" s="174"/>
      <c r="AT117" s="168" t="s">
        <v>147</v>
      </c>
      <c r="AU117" s="168" t="s">
        <v>81</v>
      </c>
      <c r="AV117" s="14" t="s">
        <v>81</v>
      </c>
      <c r="AW117" s="14" t="s">
        <v>32</v>
      </c>
      <c r="AX117" s="14" t="s">
        <v>71</v>
      </c>
      <c r="AY117" s="168" t="s">
        <v>136</v>
      </c>
    </row>
    <row r="118" spans="1:65" s="14" customFormat="1">
      <c r="B118" s="167"/>
      <c r="D118" s="160" t="s">
        <v>147</v>
      </c>
      <c r="E118" s="168" t="s">
        <v>3</v>
      </c>
      <c r="F118" s="169" t="s">
        <v>167</v>
      </c>
      <c r="H118" s="170">
        <v>0.36</v>
      </c>
      <c r="I118" s="171"/>
      <c r="L118" s="167"/>
      <c r="M118" s="172"/>
      <c r="N118" s="173"/>
      <c r="O118" s="173"/>
      <c r="P118" s="173"/>
      <c r="Q118" s="173"/>
      <c r="R118" s="173"/>
      <c r="S118" s="173"/>
      <c r="T118" s="174"/>
      <c r="AT118" s="168" t="s">
        <v>147</v>
      </c>
      <c r="AU118" s="168" t="s">
        <v>81</v>
      </c>
      <c r="AV118" s="14" t="s">
        <v>81</v>
      </c>
      <c r="AW118" s="14" t="s">
        <v>32</v>
      </c>
      <c r="AX118" s="14" t="s">
        <v>71</v>
      </c>
      <c r="AY118" s="168" t="s">
        <v>136</v>
      </c>
    </row>
    <row r="119" spans="1:65" s="14" customFormat="1">
      <c r="B119" s="167"/>
      <c r="D119" s="160" t="s">
        <v>147</v>
      </c>
      <c r="E119" s="168" t="s">
        <v>3</v>
      </c>
      <c r="F119" s="169" t="s">
        <v>168</v>
      </c>
      <c r="H119" s="170">
        <v>0.44</v>
      </c>
      <c r="I119" s="171"/>
      <c r="L119" s="167"/>
      <c r="M119" s="172"/>
      <c r="N119" s="173"/>
      <c r="O119" s="173"/>
      <c r="P119" s="173"/>
      <c r="Q119" s="173"/>
      <c r="R119" s="173"/>
      <c r="S119" s="173"/>
      <c r="T119" s="174"/>
      <c r="AT119" s="168" t="s">
        <v>147</v>
      </c>
      <c r="AU119" s="168" t="s">
        <v>81</v>
      </c>
      <c r="AV119" s="14" t="s">
        <v>81</v>
      </c>
      <c r="AW119" s="14" t="s">
        <v>32</v>
      </c>
      <c r="AX119" s="14" t="s">
        <v>71</v>
      </c>
      <c r="AY119" s="168" t="s">
        <v>136</v>
      </c>
    </row>
    <row r="120" spans="1:65" s="14" customFormat="1">
      <c r="B120" s="167"/>
      <c r="D120" s="160" t="s">
        <v>147</v>
      </c>
      <c r="E120" s="168" t="s">
        <v>3</v>
      </c>
      <c r="F120" s="169" t="s">
        <v>169</v>
      </c>
      <c r="H120" s="170">
        <v>0.44</v>
      </c>
      <c r="I120" s="171"/>
      <c r="L120" s="167"/>
      <c r="M120" s="172"/>
      <c r="N120" s="173"/>
      <c r="O120" s="173"/>
      <c r="P120" s="173"/>
      <c r="Q120" s="173"/>
      <c r="R120" s="173"/>
      <c r="S120" s="173"/>
      <c r="T120" s="174"/>
      <c r="AT120" s="168" t="s">
        <v>147</v>
      </c>
      <c r="AU120" s="168" t="s">
        <v>81</v>
      </c>
      <c r="AV120" s="14" t="s">
        <v>81</v>
      </c>
      <c r="AW120" s="14" t="s">
        <v>32</v>
      </c>
      <c r="AX120" s="14" t="s">
        <v>71</v>
      </c>
      <c r="AY120" s="168" t="s">
        <v>136</v>
      </c>
    </row>
    <row r="121" spans="1:65" s="16" customFormat="1">
      <c r="B121" s="183"/>
      <c r="D121" s="160" t="s">
        <v>147</v>
      </c>
      <c r="E121" s="184" t="s">
        <v>3</v>
      </c>
      <c r="F121" s="185" t="s">
        <v>153</v>
      </c>
      <c r="H121" s="186">
        <v>5.3800000000000008</v>
      </c>
      <c r="I121" s="187"/>
      <c r="L121" s="183"/>
      <c r="M121" s="188"/>
      <c r="N121" s="189"/>
      <c r="O121" s="189"/>
      <c r="P121" s="189"/>
      <c r="Q121" s="189"/>
      <c r="R121" s="189"/>
      <c r="S121" s="189"/>
      <c r="T121" s="190"/>
      <c r="AT121" s="184" t="s">
        <v>147</v>
      </c>
      <c r="AU121" s="184" t="s">
        <v>81</v>
      </c>
      <c r="AV121" s="16" t="s">
        <v>143</v>
      </c>
      <c r="AW121" s="16" t="s">
        <v>32</v>
      </c>
      <c r="AX121" s="16" t="s">
        <v>79</v>
      </c>
      <c r="AY121" s="184" t="s">
        <v>136</v>
      </c>
    </row>
    <row r="122" spans="1:65" s="2" customFormat="1" ht="24.2" customHeight="1">
      <c r="A122" s="34"/>
      <c r="B122" s="140"/>
      <c r="C122" s="141" t="s">
        <v>137</v>
      </c>
      <c r="D122" s="141" t="s">
        <v>139</v>
      </c>
      <c r="E122" s="142" t="s">
        <v>170</v>
      </c>
      <c r="F122" s="143" t="s">
        <v>171</v>
      </c>
      <c r="G122" s="144" t="s">
        <v>95</v>
      </c>
      <c r="H122" s="145">
        <v>8.08</v>
      </c>
      <c r="I122" s="146"/>
      <c r="J122" s="147">
        <f>ROUND(I122*H122,2)</f>
        <v>0</v>
      </c>
      <c r="K122" s="143" t="s">
        <v>142</v>
      </c>
      <c r="L122" s="35"/>
      <c r="M122" s="148" t="s">
        <v>3</v>
      </c>
      <c r="N122" s="149" t="s">
        <v>42</v>
      </c>
      <c r="O122" s="55"/>
      <c r="P122" s="150">
        <f>O122*H122</f>
        <v>0</v>
      </c>
      <c r="Q122" s="150">
        <v>8.0000000000000007E-5</v>
      </c>
      <c r="R122" s="150">
        <f>Q122*H122</f>
        <v>6.464000000000001E-4</v>
      </c>
      <c r="S122" s="150">
        <v>0</v>
      </c>
      <c r="T122" s="151">
        <f>S122*H122</f>
        <v>0</v>
      </c>
      <c r="U122" s="34"/>
      <c r="V122" s="34"/>
      <c r="W122" s="34"/>
      <c r="X122" s="34"/>
      <c r="Y122" s="34"/>
      <c r="Z122" s="34"/>
      <c r="AA122" s="34"/>
      <c r="AB122" s="34"/>
      <c r="AC122" s="34"/>
      <c r="AD122" s="34"/>
      <c r="AE122" s="34"/>
      <c r="AR122" s="152" t="s">
        <v>143</v>
      </c>
      <c r="AT122" s="152" t="s">
        <v>139</v>
      </c>
      <c r="AU122" s="152" t="s">
        <v>81</v>
      </c>
      <c r="AY122" s="19" t="s">
        <v>136</v>
      </c>
      <c r="BE122" s="153">
        <f>IF(N122="základní",J122,0)</f>
        <v>0</v>
      </c>
      <c r="BF122" s="153">
        <f>IF(N122="snížená",J122,0)</f>
        <v>0</v>
      </c>
      <c r="BG122" s="153">
        <f>IF(N122="zákl. přenesená",J122,0)</f>
        <v>0</v>
      </c>
      <c r="BH122" s="153">
        <f>IF(N122="sníž. přenesená",J122,0)</f>
        <v>0</v>
      </c>
      <c r="BI122" s="153">
        <f>IF(N122="nulová",J122,0)</f>
        <v>0</v>
      </c>
      <c r="BJ122" s="19" t="s">
        <v>79</v>
      </c>
      <c r="BK122" s="153">
        <f>ROUND(I122*H122,2)</f>
        <v>0</v>
      </c>
      <c r="BL122" s="19" t="s">
        <v>143</v>
      </c>
      <c r="BM122" s="152" t="s">
        <v>172</v>
      </c>
    </row>
    <row r="123" spans="1:65" s="2" customFormat="1">
      <c r="A123" s="34"/>
      <c r="B123" s="35"/>
      <c r="C123" s="34"/>
      <c r="D123" s="154" t="s">
        <v>145</v>
      </c>
      <c r="E123" s="34"/>
      <c r="F123" s="155" t="s">
        <v>173</v>
      </c>
      <c r="G123" s="34"/>
      <c r="H123" s="34"/>
      <c r="I123" s="156"/>
      <c r="J123" s="34"/>
      <c r="K123" s="34"/>
      <c r="L123" s="35"/>
      <c r="M123" s="157"/>
      <c r="N123" s="158"/>
      <c r="O123" s="55"/>
      <c r="P123" s="55"/>
      <c r="Q123" s="55"/>
      <c r="R123" s="55"/>
      <c r="S123" s="55"/>
      <c r="T123" s="56"/>
      <c r="U123" s="34"/>
      <c r="V123" s="34"/>
      <c r="W123" s="34"/>
      <c r="X123" s="34"/>
      <c r="Y123" s="34"/>
      <c r="Z123" s="34"/>
      <c r="AA123" s="34"/>
      <c r="AB123" s="34"/>
      <c r="AC123" s="34"/>
      <c r="AD123" s="34"/>
      <c r="AE123" s="34"/>
      <c r="AT123" s="19" t="s">
        <v>145</v>
      </c>
      <c r="AU123" s="19" t="s">
        <v>81</v>
      </c>
    </row>
    <row r="124" spans="1:65" s="13" customFormat="1">
      <c r="B124" s="159"/>
      <c r="D124" s="160" t="s">
        <v>147</v>
      </c>
      <c r="E124" s="161" t="s">
        <v>3</v>
      </c>
      <c r="F124" s="162" t="s">
        <v>148</v>
      </c>
      <c r="H124" s="161" t="s">
        <v>3</v>
      </c>
      <c r="I124" s="163"/>
      <c r="L124" s="159"/>
      <c r="M124" s="164"/>
      <c r="N124" s="165"/>
      <c r="O124" s="165"/>
      <c r="P124" s="165"/>
      <c r="Q124" s="165"/>
      <c r="R124" s="165"/>
      <c r="S124" s="165"/>
      <c r="T124" s="166"/>
      <c r="AT124" s="161" t="s">
        <v>147</v>
      </c>
      <c r="AU124" s="161" t="s">
        <v>81</v>
      </c>
      <c r="AV124" s="13" t="s">
        <v>79</v>
      </c>
      <c r="AW124" s="13" t="s">
        <v>32</v>
      </c>
      <c r="AX124" s="13" t="s">
        <v>71</v>
      </c>
      <c r="AY124" s="161" t="s">
        <v>136</v>
      </c>
    </row>
    <row r="125" spans="1:65" s="13" customFormat="1">
      <c r="B125" s="159"/>
      <c r="D125" s="160" t="s">
        <v>147</v>
      </c>
      <c r="E125" s="161" t="s">
        <v>3</v>
      </c>
      <c r="F125" s="162" t="s">
        <v>149</v>
      </c>
      <c r="H125" s="161" t="s">
        <v>3</v>
      </c>
      <c r="I125" s="163"/>
      <c r="L125" s="159"/>
      <c r="M125" s="164"/>
      <c r="N125" s="165"/>
      <c r="O125" s="165"/>
      <c r="P125" s="165"/>
      <c r="Q125" s="165"/>
      <c r="R125" s="165"/>
      <c r="S125" s="165"/>
      <c r="T125" s="166"/>
      <c r="AT125" s="161" t="s">
        <v>147</v>
      </c>
      <c r="AU125" s="161" t="s">
        <v>81</v>
      </c>
      <c r="AV125" s="13" t="s">
        <v>79</v>
      </c>
      <c r="AW125" s="13" t="s">
        <v>32</v>
      </c>
      <c r="AX125" s="13" t="s">
        <v>71</v>
      </c>
      <c r="AY125" s="161" t="s">
        <v>136</v>
      </c>
    </row>
    <row r="126" spans="1:65" s="14" customFormat="1">
      <c r="B126" s="167"/>
      <c r="D126" s="160" t="s">
        <v>147</v>
      </c>
      <c r="E126" s="168" t="s">
        <v>3</v>
      </c>
      <c r="F126" s="169" t="s">
        <v>174</v>
      </c>
      <c r="H126" s="170">
        <v>2.1800000000000002</v>
      </c>
      <c r="I126" s="171"/>
      <c r="L126" s="167"/>
      <c r="M126" s="172"/>
      <c r="N126" s="173"/>
      <c r="O126" s="173"/>
      <c r="P126" s="173"/>
      <c r="Q126" s="173"/>
      <c r="R126" s="173"/>
      <c r="S126" s="173"/>
      <c r="T126" s="174"/>
      <c r="AT126" s="168" t="s">
        <v>147</v>
      </c>
      <c r="AU126" s="168" t="s">
        <v>81</v>
      </c>
      <c r="AV126" s="14" t="s">
        <v>81</v>
      </c>
      <c r="AW126" s="14" t="s">
        <v>32</v>
      </c>
      <c r="AX126" s="14" t="s">
        <v>71</v>
      </c>
      <c r="AY126" s="168" t="s">
        <v>136</v>
      </c>
    </row>
    <row r="127" spans="1:65" s="15" customFormat="1">
      <c r="B127" s="175"/>
      <c r="D127" s="160" t="s">
        <v>147</v>
      </c>
      <c r="E127" s="176" t="s">
        <v>3</v>
      </c>
      <c r="F127" s="177" t="s">
        <v>152</v>
      </c>
      <c r="H127" s="178">
        <v>2.1800000000000002</v>
      </c>
      <c r="I127" s="179"/>
      <c r="L127" s="175"/>
      <c r="M127" s="180"/>
      <c r="N127" s="181"/>
      <c r="O127" s="181"/>
      <c r="P127" s="181"/>
      <c r="Q127" s="181"/>
      <c r="R127" s="181"/>
      <c r="S127" s="181"/>
      <c r="T127" s="182"/>
      <c r="AT127" s="176" t="s">
        <v>147</v>
      </c>
      <c r="AU127" s="176" t="s">
        <v>81</v>
      </c>
      <c r="AV127" s="15" t="s">
        <v>137</v>
      </c>
      <c r="AW127" s="15" t="s">
        <v>32</v>
      </c>
      <c r="AX127" s="15" t="s">
        <v>71</v>
      </c>
      <c r="AY127" s="176" t="s">
        <v>136</v>
      </c>
    </row>
    <row r="128" spans="1:65" s="13" customFormat="1">
      <c r="B128" s="159"/>
      <c r="D128" s="160" t="s">
        <v>147</v>
      </c>
      <c r="E128" s="161" t="s">
        <v>3</v>
      </c>
      <c r="F128" s="162" t="s">
        <v>175</v>
      </c>
      <c r="H128" s="161" t="s">
        <v>3</v>
      </c>
      <c r="I128" s="163"/>
      <c r="L128" s="159"/>
      <c r="M128" s="164"/>
      <c r="N128" s="165"/>
      <c r="O128" s="165"/>
      <c r="P128" s="165"/>
      <c r="Q128" s="165"/>
      <c r="R128" s="165"/>
      <c r="S128" s="165"/>
      <c r="T128" s="166"/>
      <c r="AT128" s="161" t="s">
        <v>147</v>
      </c>
      <c r="AU128" s="161" t="s">
        <v>81</v>
      </c>
      <c r="AV128" s="13" t="s">
        <v>79</v>
      </c>
      <c r="AW128" s="13" t="s">
        <v>32</v>
      </c>
      <c r="AX128" s="13" t="s">
        <v>71</v>
      </c>
      <c r="AY128" s="161" t="s">
        <v>136</v>
      </c>
    </row>
    <row r="129" spans="1:65" s="14" customFormat="1">
      <c r="B129" s="167"/>
      <c r="D129" s="160" t="s">
        <v>147</v>
      </c>
      <c r="E129" s="168" t="s">
        <v>3</v>
      </c>
      <c r="F129" s="169" t="s">
        <v>176</v>
      </c>
      <c r="H129" s="170">
        <v>0.6</v>
      </c>
      <c r="I129" s="171"/>
      <c r="L129" s="167"/>
      <c r="M129" s="172"/>
      <c r="N129" s="173"/>
      <c r="O129" s="173"/>
      <c r="P129" s="173"/>
      <c r="Q129" s="173"/>
      <c r="R129" s="173"/>
      <c r="S129" s="173"/>
      <c r="T129" s="174"/>
      <c r="AT129" s="168" t="s">
        <v>147</v>
      </c>
      <c r="AU129" s="168" t="s">
        <v>81</v>
      </c>
      <c r="AV129" s="14" t="s">
        <v>81</v>
      </c>
      <c r="AW129" s="14" t="s">
        <v>32</v>
      </c>
      <c r="AX129" s="14" t="s">
        <v>71</v>
      </c>
      <c r="AY129" s="168" t="s">
        <v>136</v>
      </c>
    </row>
    <row r="130" spans="1:65" s="14" customFormat="1">
      <c r="B130" s="167"/>
      <c r="D130" s="160" t="s">
        <v>147</v>
      </c>
      <c r="E130" s="168" t="s">
        <v>3</v>
      </c>
      <c r="F130" s="169" t="s">
        <v>177</v>
      </c>
      <c r="H130" s="170">
        <v>0.6</v>
      </c>
      <c r="I130" s="171"/>
      <c r="L130" s="167"/>
      <c r="M130" s="172"/>
      <c r="N130" s="173"/>
      <c r="O130" s="173"/>
      <c r="P130" s="173"/>
      <c r="Q130" s="173"/>
      <c r="R130" s="173"/>
      <c r="S130" s="173"/>
      <c r="T130" s="174"/>
      <c r="AT130" s="168" t="s">
        <v>147</v>
      </c>
      <c r="AU130" s="168" t="s">
        <v>81</v>
      </c>
      <c r="AV130" s="14" t="s">
        <v>81</v>
      </c>
      <c r="AW130" s="14" t="s">
        <v>32</v>
      </c>
      <c r="AX130" s="14" t="s">
        <v>71</v>
      </c>
      <c r="AY130" s="168" t="s">
        <v>136</v>
      </c>
    </row>
    <row r="131" spans="1:65" s="14" customFormat="1">
      <c r="B131" s="167"/>
      <c r="D131" s="160" t="s">
        <v>147</v>
      </c>
      <c r="E131" s="168" t="s">
        <v>3</v>
      </c>
      <c r="F131" s="169" t="s">
        <v>178</v>
      </c>
      <c r="H131" s="170">
        <v>0.3</v>
      </c>
      <c r="I131" s="171"/>
      <c r="L131" s="167"/>
      <c r="M131" s="172"/>
      <c r="N131" s="173"/>
      <c r="O131" s="173"/>
      <c r="P131" s="173"/>
      <c r="Q131" s="173"/>
      <c r="R131" s="173"/>
      <c r="S131" s="173"/>
      <c r="T131" s="174"/>
      <c r="AT131" s="168" t="s">
        <v>147</v>
      </c>
      <c r="AU131" s="168" t="s">
        <v>81</v>
      </c>
      <c r="AV131" s="14" t="s">
        <v>81</v>
      </c>
      <c r="AW131" s="14" t="s">
        <v>32</v>
      </c>
      <c r="AX131" s="14" t="s">
        <v>71</v>
      </c>
      <c r="AY131" s="168" t="s">
        <v>136</v>
      </c>
    </row>
    <row r="132" spans="1:65" s="14" customFormat="1">
      <c r="B132" s="167"/>
      <c r="D132" s="160" t="s">
        <v>147</v>
      </c>
      <c r="E132" s="168" t="s">
        <v>3</v>
      </c>
      <c r="F132" s="169" t="s">
        <v>179</v>
      </c>
      <c r="H132" s="170">
        <v>0.4</v>
      </c>
      <c r="I132" s="171"/>
      <c r="L132" s="167"/>
      <c r="M132" s="172"/>
      <c r="N132" s="173"/>
      <c r="O132" s="173"/>
      <c r="P132" s="173"/>
      <c r="Q132" s="173"/>
      <c r="R132" s="173"/>
      <c r="S132" s="173"/>
      <c r="T132" s="174"/>
      <c r="AT132" s="168" t="s">
        <v>147</v>
      </c>
      <c r="AU132" s="168" t="s">
        <v>81</v>
      </c>
      <c r="AV132" s="14" t="s">
        <v>81</v>
      </c>
      <c r="AW132" s="14" t="s">
        <v>32</v>
      </c>
      <c r="AX132" s="14" t="s">
        <v>71</v>
      </c>
      <c r="AY132" s="168" t="s">
        <v>136</v>
      </c>
    </row>
    <row r="133" spans="1:65" s="14" customFormat="1">
      <c r="B133" s="167"/>
      <c r="D133" s="160" t="s">
        <v>147</v>
      </c>
      <c r="E133" s="168" t="s">
        <v>3</v>
      </c>
      <c r="F133" s="169" t="s">
        <v>180</v>
      </c>
      <c r="H133" s="170">
        <v>1</v>
      </c>
      <c r="I133" s="171"/>
      <c r="L133" s="167"/>
      <c r="M133" s="172"/>
      <c r="N133" s="173"/>
      <c r="O133" s="173"/>
      <c r="P133" s="173"/>
      <c r="Q133" s="173"/>
      <c r="R133" s="173"/>
      <c r="S133" s="173"/>
      <c r="T133" s="174"/>
      <c r="AT133" s="168" t="s">
        <v>147</v>
      </c>
      <c r="AU133" s="168" t="s">
        <v>81</v>
      </c>
      <c r="AV133" s="14" t="s">
        <v>81</v>
      </c>
      <c r="AW133" s="14" t="s">
        <v>32</v>
      </c>
      <c r="AX133" s="14" t="s">
        <v>71</v>
      </c>
      <c r="AY133" s="168" t="s">
        <v>136</v>
      </c>
    </row>
    <row r="134" spans="1:65" s="14" customFormat="1">
      <c r="B134" s="167"/>
      <c r="D134" s="160" t="s">
        <v>147</v>
      </c>
      <c r="E134" s="168" t="s">
        <v>3</v>
      </c>
      <c r="F134" s="169" t="s">
        <v>181</v>
      </c>
      <c r="H134" s="170">
        <v>0.8</v>
      </c>
      <c r="I134" s="171"/>
      <c r="L134" s="167"/>
      <c r="M134" s="172"/>
      <c r="N134" s="173"/>
      <c r="O134" s="173"/>
      <c r="P134" s="173"/>
      <c r="Q134" s="173"/>
      <c r="R134" s="173"/>
      <c r="S134" s="173"/>
      <c r="T134" s="174"/>
      <c r="AT134" s="168" t="s">
        <v>147</v>
      </c>
      <c r="AU134" s="168" t="s">
        <v>81</v>
      </c>
      <c r="AV134" s="14" t="s">
        <v>81</v>
      </c>
      <c r="AW134" s="14" t="s">
        <v>32</v>
      </c>
      <c r="AX134" s="14" t="s">
        <v>71</v>
      </c>
      <c r="AY134" s="168" t="s">
        <v>136</v>
      </c>
    </row>
    <row r="135" spans="1:65" s="14" customFormat="1">
      <c r="B135" s="167"/>
      <c r="D135" s="160" t="s">
        <v>147</v>
      </c>
      <c r="E135" s="168" t="s">
        <v>3</v>
      </c>
      <c r="F135" s="169" t="s">
        <v>182</v>
      </c>
      <c r="H135" s="170">
        <v>0.4</v>
      </c>
      <c r="I135" s="171"/>
      <c r="L135" s="167"/>
      <c r="M135" s="172"/>
      <c r="N135" s="173"/>
      <c r="O135" s="173"/>
      <c r="P135" s="173"/>
      <c r="Q135" s="173"/>
      <c r="R135" s="173"/>
      <c r="S135" s="173"/>
      <c r="T135" s="174"/>
      <c r="AT135" s="168" t="s">
        <v>147</v>
      </c>
      <c r="AU135" s="168" t="s">
        <v>81</v>
      </c>
      <c r="AV135" s="14" t="s">
        <v>81</v>
      </c>
      <c r="AW135" s="14" t="s">
        <v>32</v>
      </c>
      <c r="AX135" s="14" t="s">
        <v>71</v>
      </c>
      <c r="AY135" s="168" t="s">
        <v>136</v>
      </c>
    </row>
    <row r="136" spans="1:65" s="14" customFormat="1">
      <c r="B136" s="167"/>
      <c r="D136" s="160" t="s">
        <v>147</v>
      </c>
      <c r="E136" s="168" t="s">
        <v>3</v>
      </c>
      <c r="F136" s="169" t="s">
        <v>183</v>
      </c>
      <c r="H136" s="170">
        <v>0.4</v>
      </c>
      <c r="I136" s="171"/>
      <c r="L136" s="167"/>
      <c r="M136" s="172"/>
      <c r="N136" s="173"/>
      <c r="O136" s="173"/>
      <c r="P136" s="173"/>
      <c r="Q136" s="173"/>
      <c r="R136" s="173"/>
      <c r="S136" s="173"/>
      <c r="T136" s="174"/>
      <c r="AT136" s="168" t="s">
        <v>147</v>
      </c>
      <c r="AU136" s="168" t="s">
        <v>81</v>
      </c>
      <c r="AV136" s="14" t="s">
        <v>81</v>
      </c>
      <c r="AW136" s="14" t="s">
        <v>32</v>
      </c>
      <c r="AX136" s="14" t="s">
        <v>71</v>
      </c>
      <c r="AY136" s="168" t="s">
        <v>136</v>
      </c>
    </row>
    <row r="137" spans="1:65" s="14" customFormat="1">
      <c r="B137" s="167"/>
      <c r="D137" s="160" t="s">
        <v>147</v>
      </c>
      <c r="E137" s="168" t="s">
        <v>3</v>
      </c>
      <c r="F137" s="169" t="s">
        <v>184</v>
      </c>
      <c r="H137" s="170">
        <v>0.6</v>
      </c>
      <c r="I137" s="171"/>
      <c r="L137" s="167"/>
      <c r="M137" s="172"/>
      <c r="N137" s="173"/>
      <c r="O137" s="173"/>
      <c r="P137" s="173"/>
      <c r="Q137" s="173"/>
      <c r="R137" s="173"/>
      <c r="S137" s="173"/>
      <c r="T137" s="174"/>
      <c r="AT137" s="168" t="s">
        <v>147</v>
      </c>
      <c r="AU137" s="168" t="s">
        <v>81</v>
      </c>
      <c r="AV137" s="14" t="s">
        <v>81</v>
      </c>
      <c r="AW137" s="14" t="s">
        <v>32</v>
      </c>
      <c r="AX137" s="14" t="s">
        <v>71</v>
      </c>
      <c r="AY137" s="168" t="s">
        <v>136</v>
      </c>
    </row>
    <row r="138" spans="1:65" s="14" customFormat="1">
      <c r="B138" s="167"/>
      <c r="D138" s="160" t="s">
        <v>147</v>
      </c>
      <c r="E138" s="168" t="s">
        <v>3</v>
      </c>
      <c r="F138" s="169" t="s">
        <v>185</v>
      </c>
      <c r="H138" s="170">
        <v>0.4</v>
      </c>
      <c r="I138" s="171"/>
      <c r="L138" s="167"/>
      <c r="M138" s="172"/>
      <c r="N138" s="173"/>
      <c r="O138" s="173"/>
      <c r="P138" s="173"/>
      <c r="Q138" s="173"/>
      <c r="R138" s="173"/>
      <c r="S138" s="173"/>
      <c r="T138" s="174"/>
      <c r="AT138" s="168" t="s">
        <v>147</v>
      </c>
      <c r="AU138" s="168" t="s">
        <v>81</v>
      </c>
      <c r="AV138" s="14" t="s">
        <v>81</v>
      </c>
      <c r="AW138" s="14" t="s">
        <v>32</v>
      </c>
      <c r="AX138" s="14" t="s">
        <v>71</v>
      </c>
      <c r="AY138" s="168" t="s">
        <v>136</v>
      </c>
    </row>
    <row r="139" spans="1:65" s="14" customFormat="1">
      <c r="B139" s="167"/>
      <c r="D139" s="160" t="s">
        <v>147</v>
      </c>
      <c r="E139" s="168" t="s">
        <v>3</v>
      </c>
      <c r="F139" s="169" t="s">
        <v>186</v>
      </c>
      <c r="H139" s="170">
        <v>0.4</v>
      </c>
      <c r="I139" s="171"/>
      <c r="L139" s="167"/>
      <c r="M139" s="172"/>
      <c r="N139" s="173"/>
      <c r="O139" s="173"/>
      <c r="P139" s="173"/>
      <c r="Q139" s="173"/>
      <c r="R139" s="173"/>
      <c r="S139" s="173"/>
      <c r="T139" s="174"/>
      <c r="AT139" s="168" t="s">
        <v>147</v>
      </c>
      <c r="AU139" s="168" t="s">
        <v>81</v>
      </c>
      <c r="AV139" s="14" t="s">
        <v>81</v>
      </c>
      <c r="AW139" s="14" t="s">
        <v>32</v>
      </c>
      <c r="AX139" s="14" t="s">
        <v>71</v>
      </c>
      <c r="AY139" s="168" t="s">
        <v>136</v>
      </c>
    </row>
    <row r="140" spans="1:65" s="15" customFormat="1">
      <c r="B140" s="175"/>
      <c r="D140" s="160" t="s">
        <v>147</v>
      </c>
      <c r="E140" s="176" t="s">
        <v>3</v>
      </c>
      <c r="F140" s="177" t="s">
        <v>152</v>
      </c>
      <c r="H140" s="178">
        <v>5.9000000000000012</v>
      </c>
      <c r="I140" s="179"/>
      <c r="L140" s="175"/>
      <c r="M140" s="180"/>
      <c r="N140" s="181"/>
      <c r="O140" s="181"/>
      <c r="P140" s="181"/>
      <c r="Q140" s="181"/>
      <c r="R140" s="181"/>
      <c r="S140" s="181"/>
      <c r="T140" s="182"/>
      <c r="AT140" s="176" t="s">
        <v>147</v>
      </c>
      <c r="AU140" s="176" t="s">
        <v>81</v>
      </c>
      <c r="AV140" s="15" t="s">
        <v>137</v>
      </c>
      <c r="AW140" s="15" t="s">
        <v>32</v>
      </c>
      <c r="AX140" s="15" t="s">
        <v>71</v>
      </c>
      <c r="AY140" s="176" t="s">
        <v>136</v>
      </c>
    </row>
    <row r="141" spans="1:65" s="16" customFormat="1">
      <c r="B141" s="183"/>
      <c r="D141" s="160" t="s">
        <v>147</v>
      </c>
      <c r="E141" s="184" t="s">
        <v>3</v>
      </c>
      <c r="F141" s="185" t="s">
        <v>153</v>
      </c>
      <c r="H141" s="186">
        <v>8.08</v>
      </c>
      <c r="I141" s="187"/>
      <c r="L141" s="183"/>
      <c r="M141" s="188"/>
      <c r="N141" s="189"/>
      <c r="O141" s="189"/>
      <c r="P141" s="189"/>
      <c r="Q141" s="189"/>
      <c r="R141" s="189"/>
      <c r="S141" s="189"/>
      <c r="T141" s="190"/>
      <c r="AT141" s="184" t="s">
        <v>147</v>
      </c>
      <c r="AU141" s="184" t="s">
        <v>81</v>
      </c>
      <c r="AV141" s="16" t="s">
        <v>143</v>
      </c>
      <c r="AW141" s="16" t="s">
        <v>32</v>
      </c>
      <c r="AX141" s="16" t="s">
        <v>79</v>
      </c>
      <c r="AY141" s="184" t="s">
        <v>136</v>
      </c>
    </row>
    <row r="142" spans="1:65" s="2" customFormat="1" ht="24.2" customHeight="1">
      <c r="A142" s="34"/>
      <c r="B142" s="140"/>
      <c r="C142" s="141" t="s">
        <v>143</v>
      </c>
      <c r="D142" s="141" t="s">
        <v>139</v>
      </c>
      <c r="E142" s="142" t="s">
        <v>187</v>
      </c>
      <c r="F142" s="143" t="s">
        <v>188</v>
      </c>
      <c r="G142" s="144" t="s">
        <v>95</v>
      </c>
      <c r="H142" s="145">
        <v>23.7</v>
      </c>
      <c r="I142" s="146"/>
      <c r="J142" s="147">
        <f>ROUND(I142*H142,2)</f>
        <v>0</v>
      </c>
      <c r="K142" s="143" t="s">
        <v>142</v>
      </c>
      <c r="L142" s="35"/>
      <c r="M142" s="148" t="s">
        <v>3</v>
      </c>
      <c r="N142" s="149" t="s">
        <v>42</v>
      </c>
      <c r="O142" s="55"/>
      <c r="P142" s="150">
        <f>O142*H142</f>
        <v>0</v>
      </c>
      <c r="Q142" s="150">
        <v>1.2999999999999999E-4</v>
      </c>
      <c r="R142" s="150">
        <f>Q142*H142</f>
        <v>3.0809999999999995E-3</v>
      </c>
      <c r="S142" s="150">
        <v>0</v>
      </c>
      <c r="T142" s="151">
        <f>S142*H142</f>
        <v>0</v>
      </c>
      <c r="U142" s="34"/>
      <c r="V142" s="34"/>
      <c r="W142" s="34"/>
      <c r="X142" s="34"/>
      <c r="Y142" s="34"/>
      <c r="Z142" s="34"/>
      <c r="AA142" s="34"/>
      <c r="AB142" s="34"/>
      <c r="AC142" s="34"/>
      <c r="AD142" s="34"/>
      <c r="AE142" s="34"/>
      <c r="AR142" s="152" t="s">
        <v>143</v>
      </c>
      <c r="AT142" s="152" t="s">
        <v>139</v>
      </c>
      <c r="AU142" s="152" t="s">
        <v>81</v>
      </c>
      <c r="AY142" s="19" t="s">
        <v>136</v>
      </c>
      <c r="BE142" s="153">
        <f>IF(N142="základní",J142,0)</f>
        <v>0</v>
      </c>
      <c r="BF142" s="153">
        <f>IF(N142="snížená",J142,0)</f>
        <v>0</v>
      </c>
      <c r="BG142" s="153">
        <f>IF(N142="zákl. přenesená",J142,0)</f>
        <v>0</v>
      </c>
      <c r="BH142" s="153">
        <f>IF(N142="sníž. přenesená",J142,0)</f>
        <v>0</v>
      </c>
      <c r="BI142" s="153">
        <f>IF(N142="nulová",J142,0)</f>
        <v>0</v>
      </c>
      <c r="BJ142" s="19" t="s">
        <v>79</v>
      </c>
      <c r="BK142" s="153">
        <f>ROUND(I142*H142,2)</f>
        <v>0</v>
      </c>
      <c r="BL142" s="19" t="s">
        <v>143</v>
      </c>
      <c r="BM142" s="152" t="s">
        <v>189</v>
      </c>
    </row>
    <row r="143" spans="1:65" s="2" customFormat="1">
      <c r="A143" s="34"/>
      <c r="B143" s="35"/>
      <c r="C143" s="34"/>
      <c r="D143" s="154" t="s">
        <v>145</v>
      </c>
      <c r="E143" s="34"/>
      <c r="F143" s="155" t="s">
        <v>190</v>
      </c>
      <c r="G143" s="34"/>
      <c r="H143" s="34"/>
      <c r="I143" s="156"/>
      <c r="J143" s="34"/>
      <c r="K143" s="34"/>
      <c r="L143" s="35"/>
      <c r="M143" s="157"/>
      <c r="N143" s="158"/>
      <c r="O143" s="55"/>
      <c r="P143" s="55"/>
      <c r="Q143" s="55"/>
      <c r="R143" s="55"/>
      <c r="S143" s="55"/>
      <c r="T143" s="56"/>
      <c r="U143" s="34"/>
      <c r="V143" s="34"/>
      <c r="W143" s="34"/>
      <c r="X143" s="34"/>
      <c r="Y143" s="34"/>
      <c r="Z143" s="34"/>
      <c r="AA143" s="34"/>
      <c r="AB143" s="34"/>
      <c r="AC143" s="34"/>
      <c r="AD143" s="34"/>
      <c r="AE143" s="34"/>
      <c r="AT143" s="19" t="s">
        <v>145</v>
      </c>
      <c r="AU143" s="19" t="s">
        <v>81</v>
      </c>
    </row>
    <row r="144" spans="1:65" s="13" customFormat="1">
      <c r="B144" s="159"/>
      <c r="D144" s="160" t="s">
        <v>147</v>
      </c>
      <c r="E144" s="161" t="s">
        <v>3</v>
      </c>
      <c r="F144" s="162" t="s">
        <v>148</v>
      </c>
      <c r="H144" s="161" t="s">
        <v>3</v>
      </c>
      <c r="I144" s="163"/>
      <c r="L144" s="159"/>
      <c r="M144" s="164"/>
      <c r="N144" s="165"/>
      <c r="O144" s="165"/>
      <c r="P144" s="165"/>
      <c r="Q144" s="165"/>
      <c r="R144" s="165"/>
      <c r="S144" s="165"/>
      <c r="T144" s="166"/>
      <c r="AT144" s="161" t="s">
        <v>147</v>
      </c>
      <c r="AU144" s="161" t="s">
        <v>81</v>
      </c>
      <c r="AV144" s="13" t="s">
        <v>79</v>
      </c>
      <c r="AW144" s="13" t="s">
        <v>32</v>
      </c>
      <c r="AX144" s="13" t="s">
        <v>71</v>
      </c>
      <c r="AY144" s="161" t="s">
        <v>136</v>
      </c>
    </row>
    <row r="145" spans="2:51" s="13" customFormat="1">
      <c r="B145" s="159"/>
      <c r="D145" s="160" t="s">
        <v>147</v>
      </c>
      <c r="E145" s="161" t="s">
        <v>3</v>
      </c>
      <c r="F145" s="162" t="s">
        <v>149</v>
      </c>
      <c r="H145" s="161" t="s">
        <v>3</v>
      </c>
      <c r="I145" s="163"/>
      <c r="L145" s="159"/>
      <c r="M145" s="164"/>
      <c r="N145" s="165"/>
      <c r="O145" s="165"/>
      <c r="P145" s="165"/>
      <c r="Q145" s="165"/>
      <c r="R145" s="165"/>
      <c r="S145" s="165"/>
      <c r="T145" s="166"/>
      <c r="AT145" s="161" t="s">
        <v>147</v>
      </c>
      <c r="AU145" s="161" t="s">
        <v>81</v>
      </c>
      <c r="AV145" s="13" t="s">
        <v>79</v>
      </c>
      <c r="AW145" s="13" t="s">
        <v>32</v>
      </c>
      <c r="AX145" s="13" t="s">
        <v>71</v>
      </c>
      <c r="AY145" s="161" t="s">
        <v>136</v>
      </c>
    </row>
    <row r="146" spans="2:51" s="14" customFormat="1">
      <c r="B146" s="167"/>
      <c r="D146" s="160" t="s">
        <v>147</v>
      </c>
      <c r="E146" s="168" t="s">
        <v>3</v>
      </c>
      <c r="F146" s="169" t="s">
        <v>191</v>
      </c>
      <c r="H146" s="170">
        <v>0.7</v>
      </c>
      <c r="I146" s="171"/>
      <c r="L146" s="167"/>
      <c r="M146" s="172"/>
      <c r="N146" s="173"/>
      <c r="O146" s="173"/>
      <c r="P146" s="173"/>
      <c r="Q146" s="173"/>
      <c r="R146" s="173"/>
      <c r="S146" s="173"/>
      <c r="T146" s="174"/>
      <c r="AT146" s="168" t="s">
        <v>147</v>
      </c>
      <c r="AU146" s="168" t="s">
        <v>81</v>
      </c>
      <c r="AV146" s="14" t="s">
        <v>81</v>
      </c>
      <c r="AW146" s="14" t="s">
        <v>32</v>
      </c>
      <c r="AX146" s="14" t="s">
        <v>71</v>
      </c>
      <c r="AY146" s="168" t="s">
        <v>136</v>
      </c>
    </row>
    <row r="147" spans="2:51" s="15" customFormat="1">
      <c r="B147" s="175"/>
      <c r="D147" s="160" t="s">
        <v>147</v>
      </c>
      <c r="E147" s="176" t="s">
        <v>3</v>
      </c>
      <c r="F147" s="177" t="s">
        <v>152</v>
      </c>
      <c r="H147" s="178">
        <v>0.7</v>
      </c>
      <c r="I147" s="179"/>
      <c r="L147" s="175"/>
      <c r="M147" s="180"/>
      <c r="N147" s="181"/>
      <c r="O147" s="181"/>
      <c r="P147" s="181"/>
      <c r="Q147" s="181"/>
      <c r="R147" s="181"/>
      <c r="S147" s="181"/>
      <c r="T147" s="182"/>
      <c r="AT147" s="176" t="s">
        <v>147</v>
      </c>
      <c r="AU147" s="176" t="s">
        <v>81</v>
      </c>
      <c r="AV147" s="15" t="s">
        <v>137</v>
      </c>
      <c r="AW147" s="15" t="s">
        <v>32</v>
      </c>
      <c r="AX147" s="15" t="s">
        <v>71</v>
      </c>
      <c r="AY147" s="176" t="s">
        <v>136</v>
      </c>
    </row>
    <row r="148" spans="2:51" s="13" customFormat="1">
      <c r="B148" s="159"/>
      <c r="D148" s="160" t="s">
        <v>147</v>
      </c>
      <c r="E148" s="161" t="s">
        <v>3</v>
      </c>
      <c r="F148" s="162" t="s">
        <v>175</v>
      </c>
      <c r="H148" s="161" t="s">
        <v>3</v>
      </c>
      <c r="I148" s="163"/>
      <c r="L148" s="159"/>
      <c r="M148" s="164"/>
      <c r="N148" s="165"/>
      <c r="O148" s="165"/>
      <c r="P148" s="165"/>
      <c r="Q148" s="165"/>
      <c r="R148" s="165"/>
      <c r="S148" s="165"/>
      <c r="T148" s="166"/>
      <c r="AT148" s="161" t="s">
        <v>147</v>
      </c>
      <c r="AU148" s="161" t="s">
        <v>81</v>
      </c>
      <c r="AV148" s="13" t="s">
        <v>79</v>
      </c>
      <c r="AW148" s="13" t="s">
        <v>32</v>
      </c>
      <c r="AX148" s="13" t="s">
        <v>71</v>
      </c>
      <c r="AY148" s="161" t="s">
        <v>136</v>
      </c>
    </row>
    <row r="149" spans="2:51" s="14" customFormat="1">
      <c r="B149" s="167"/>
      <c r="D149" s="160" t="s">
        <v>147</v>
      </c>
      <c r="E149" s="168" t="s">
        <v>3</v>
      </c>
      <c r="F149" s="169" t="s">
        <v>192</v>
      </c>
      <c r="H149" s="170">
        <v>1.2</v>
      </c>
      <c r="I149" s="171"/>
      <c r="L149" s="167"/>
      <c r="M149" s="172"/>
      <c r="N149" s="173"/>
      <c r="O149" s="173"/>
      <c r="P149" s="173"/>
      <c r="Q149" s="173"/>
      <c r="R149" s="173"/>
      <c r="S149" s="173"/>
      <c r="T149" s="174"/>
      <c r="AT149" s="168" t="s">
        <v>147</v>
      </c>
      <c r="AU149" s="168" t="s">
        <v>81</v>
      </c>
      <c r="AV149" s="14" t="s">
        <v>81</v>
      </c>
      <c r="AW149" s="14" t="s">
        <v>32</v>
      </c>
      <c r="AX149" s="14" t="s">
        <v>71</v>
      </c>
      <c r="AY149" s="168" t="s">
        <v>136</v>
      </c>
    </row>
    <row r="150" spans="2:51" s="14" customFormat="1">
      <c r="B150" s="167"/>
      <c r="D150" s="160" t="s">
        <v>147</v>
      </c>
      <c r="E150" s="168" t="s">
        <v>3</v>
      </c>
      <c r="F150" s="169" t="s">
        <v>193</v>
      </c>
      <c r="H150" s="170">
        <v>1.2</v>
      </c>
      <c r="I150" s="171"/>
      <c r="L150" s="167"/>
      <c r="M150" s="172"/>
      <c r="N150" s="173"/>
      <c r="O150" s="173"/>
      <c r="P150" s="173"/>
      <c r="Q150" s="173"/>
      <c r="R150" s="173"/>
      <c r="S150" s="173"/>
      <c r="T150" s="174"/>
      <c r="AT150" s="168" t="s">
        <v>147</v>
      </c>
      <c r="AU150" s="168" t="s">
        <v>81</v>
      </c>
      <c r="AV150" s="14" t="s">
        <v>81</v>
      </c>
      <c r="AW150" s="14" t="s">
        <v>32</v>
      </c>
      <c r="AX150" s="14" t="s">
        <v>71</v>
      </c>
      <c r="AY150" s="168" t="s">
        <v>136</v>
      </c>
    </row>
    <row r="151" spans="2:51" s="14" customFormat="1">
      <c r="B151" s="167"/>
      <c r="D151" s="160" t="s">
        <v>147</v>
      </c>
      <c r="E151" s="168" t="s">
        <v>3</v>
      </c>
      <c r="F151" s="169" t="s">
        <v>194</v>
      </c>
      <c r="H151" s="170">
        <v>1.2</v>
      </c>
      <c r="I151" s="171"/>
      <c r="L151" s="167"/>
      <c r="M151" s="172"/>
      <c r="N151" s="173"/>
      <c r="O151" s="173"/>
      <c r="P151" s="173"/>
      <c r="Q151" s="173"/>
      <c r="R151" s="173"/>
      <c r="S151" s="173"/>
      <c r="T151" s="174"/>
      <c r="AT151" s="168" t="s">
        <v>147</v>
      </c>
      <c r="AU151" s="168" t="s">
        <v>81</v>
      </c>
      <c r="AV151" s="14" t="s">
        <v>81</v>
      </c>
      <c r="AW151" s="14" t="s">
        <v>32</v>
      </c>
      <c r="AX151" s="14" t="s">
        <v>71</v>
      </c>
      <c r="AY151" s="168" t="s">
        <v>136</v>
      </c>
    </row>
    <row r="152" spans="2:51" s="14" customFormat="1">
      <c r="B152" s="167"/>
      <c r="D152" s="160" t="s">
        <v>147</v>
      </c>
      <c r="E152" s="168" t="s">
        <v>3</v>
      </c>
      <c r="F152" s="169" t="s">
        <v>195</v>
      </c>
      <c r="H152" s="170">
        <v>2.4</v>
      </c>
      <c r="I152" s="171"/>
      <c r="L152" s="167"/>
      <c r="M152" s="172"/>
      <c r="N152" s="173"/>
      <c r="O152" s="173"/>
      <c r="P152" s="173"/>
      <c r="Q152" s="173"/>
      <c r="R152" s="173"/>
      <c r="S152" s="173"/>
      <c r="T152" s="174"/>
      <c r="AT152" s="168" t="s">
        <v>147</v>
      </c>
      <c r="AU152" s="168" t="s">
        <v>81</v>
      </c>
      <c r="AV152" s="14" t="s">
        <v>81</v>
      </c>
      <c r="AW152" s="14" t="s">
        <v>32</v>
      </c>
      <c r="AX152" s="14" t="s">
        <v>71</v>
      </c>
      <c r="AY152" s="168" t="s">
        <v>136</v>
      </c>
    </row>
    <row r="153" spans="2:51" s="14" customFormat="1">
      <c r="B153" s="167"/>
      <c r="D153" s="160" t="s">
        <v>147</v>
      </c>
      <c r="E153" s="168" t="s">
        <v>3</v>
      </c>
      <c r="F153" s="169" t="s">
        <v>196</v>
      </c>
      <c r="H153" s="170">
        <v>1.6</v>
      </c>
      <c r="I153" s="171"/>
      <c r="L153" s="167"/>
      <c r="M153" s="172"/>
      <c r="N153" s="173"/>
      <c r="O153" s="173"/>
      <c r="P153" s="173"/>
      <c r="Q153" s="173"/>
      <c r="R153" s="173"/>
      <c r="S153" s="173"/>
      <c r="T153" s="174"/>
      <c r="AT153" s="168" t="s">
        <v>147</v>
      </c>
      <c r="AU153" s="168" t="s">
        <v>81</v>
      </c>
      <c r="AV153" s="14" t="s">
        <v>81</v>
      </c>
      <c r="AW153" s="14" t="s">
        <v>32</v>
      </c>
      <c r="AX153" s="14" t="s">
        <v>71</v>
      </c>
      <c r="AY153" s="168" t="s">
        <v>136</v>
      </c>
    </row>
    <row r="154" spans="2:51" s="14" customFormat="1">
      <c r="B154" s="167"/>
      <c r="D154" s="160" t="s">
        <v>147</v>
      </c>
      <c r="E154" s="168" t="s">
        <v>3</v>
      </c>
      <c r="F154" s="169" t="s">
        <v>197</v>
      </c>
      <c r="H154" s="170">
        <v>5.2</v>
      </c>
      <c r="I154" s="171"/>
      <c r="L154" s="167"/>
      <c r="M154" s="172"/>
      <c r="N154" s="173"/>
      <c r="O154" s="173"/>
      <c r="P154" s="173"/>
      <c r="Q154" s="173"/>
      <c r="R154" s="173"/>
      <c r="S154" s="173"/>
      <c r="T154" s="174"/>
      <c r="AT154" s="168" t="s">
        <v>147</v>
      </c>
      <c r="AU154" s="168" t="s">
        <v>81</v>
      </c>
      <c r="AV154" s="14" t="s">
        <v>81</v>
      </c>
      <c r="AW154" s="14" t="s">
        <v>32</v>
      </c>
      <c r="AX154" s="14" t="s">
        <v>71</v>
      </c>
      <c r="AY154" s="168" t="s">
        <v>136</v>
      </c>
    </row>
    <row r="155" spans="2:51" s="14" customFormat="1">
      <c r="B155" s="167"/>
      <c r="D155" s="160" t="s">
        <v>147</v>
      </c>
      <c r="E155" s="168" t="s">
        <v>3</v>
      </c>
      <c r="F155" s="169" t="s">
        <v>198</v>
      </c>
      <c r="H155" s="170">
        <v>2.6</v>
      </c>
      <c r="I155" s="171"/>
      <c r="L155" s="167"/>
      <c r="M155" s="172"/>
      <c r="N155" s="173"/>
      <c r="O155" s="173"/>
      <c r="P155" s="173"/>
      <c r="Q155" s="173"/>
      <c r="R155" s="173"/>
      <c r="S155" s="173"/>
      <c r="T155" s="174"/>
      <c r="AT155" s="168" t="s">
        <v>147</v>
      </c>
      <c r="AU155" s="168" t="s">
        <v>81</v>
      </c>
      <c r="AV155" s="14" t="s">
        <v>81</v>
      </c>
      <c r="AW155" s="14" t="s">
        <v>32</v>
      </c>
      <c r="AX155" s="14" t="s">
        <v>71</v>
      </c>
      <c r="AY155" s="168" t="s">
        <v>136</v>
      </c>
    </row>
    <row r="156" spans="2:51" s="14" customFormat="1">
      <c r="B156" s="167"/>
      <c r="D156" s="160" t="s">
        <v>147</v>
      </c>
      <c r="E156" s="168" t="s">
        <v>3</v>
      </c>
      <c r="F156" s="169" t="s">
        <v>199</v>
      </c>
      <c r="H156" s="170">
        <v>2</v>
      </c>
      <c r="I156" s="171"/>
      <c r="L156" s="167"/>
      <c r="M156" s="172"/>
      <c r="N156" s="173"/>
      <c r="O156" s="173"/>
      <c r="P156" s="173"/>
      <c r="Q156" s="173"/>
      <c r="R156" s="173"/>
      <c r="S156" s="173"/>
      <c r="T156" s="174"/>
      <c r="AT156" s="168" t="s">
        <v>147</v>
      </c>
      <c r="AU156" s="168" t="s">
        <v>81</v>
      </c>
      <c r="AV156" s="14" t="s">
        <v>81</v>
      </c>
      <c r="AW156" s="14" t="s">
        <v>32</v>
      </c>
      <c r="AX156" s="14" t="s">
        <v>71</v>
      </c>
      <c r="AY156" s="168" t="s">
        <v>136</v>
      </c>
    </row>
    <row r="157" spans="2:51" s="14" customFormat="1">
      <c r="B157" s="167"/>
      <c r="D157" s="160" t="s">
        <v>147</v>
      </c>
      <c r="E157" s="168" t="s">
        <v>3</v>
      </c>
      <c r="F157" s="169" t="s">
        <v>200</v>
      </c>
      <c r="H157" s="170">
        <v>1.2</v>
      </c>
      <c r="I157" s="171"/>
      <c r="L157" s="167"/>
      <c r="M157" s="172"/>
      <c r="N157" s="173"/>
      <c r="O157" s="173"/>
      <c r="P157" s="173"/>
      <c r="Q157" s="173"/>
      <c r="R157" s="173"/>
      <c r="S157" s="173"/>
      <c r="T157" s="174"/>
      <c r="AT157" s="168" t="s">
        <v>147</v>
      </c>
      <c r="AU157" s="168" t="s">
        <v>81</v>
      </c>
      <c r="AV157" s="14" t="s">
        <v>81</v>
      </c>
      <c r="AW157" s="14" t="s">
        <v>32</v>
      </c>
      <c r="AX157" s="14" t="s">
        <v>71</v>
      </c>
      <c r="AY157" s="168" t="s">
        <v>136</v>
      </c>
    </row>
    <row r="158" spans="2:51" s="14" customFormat="1">
      <c r="B158" s="167"/>
      <c r="D158" s="160" t="s">
        <v>147</v>
      </c>
      <c r="E158" s="168" t="s">
        <v>3</v>
      </c>
      <c r="F158" s="169" t="s">
        <v>201</v>
      </c>
      <c r="H158" s="170">
        <v>2.2000000000000002</v>
      </c>
      <c r="I158" s="171"/>
      <c r="L158" s="167"/>
      <c r="M158" s="172"/>
      <c r="N158" s="173"/>
      <c r="O158" s="173"/>
      <c r="P158" s="173"/>
      <c r="Q158" s="173"/>
      <c r="R158" s="173"/>
      <c r="S158" s="173"/>
      <c r="T158" s="174"/>
      <c r="AT158" s="168" t="s">
        <v>147</v>
      </c>
      <c r="AU158" s="168" t="s">
        <v>81</v>
      </c>
      <c r="AV158" s="14" t="s">
        <v>81</v>
      </c>
      <c r="AW158" s="14" t="s">
        <v>32</v>
      </c>
      <c r="AX158" s="14" t="s">
        <v>71</v>
      </c>
      <c r="AY158" s="168" t="s">
        <v>136</v>
      </c>
    </row>
    <row r="159" spans="2:51" s="14" customFormat="1">
      <c r="B159" s="167"/>
      <c r="D159" s="160" t="s">
        <v>147</v>
      </c>
      <c r="E159" s="168" t="s">
        <v>3</v>
      </c>
      <c r="F159" s="169" t="s">
        <v>202</v>
      </c>
      <c r="H159" s="170">
        <v>2.2000000000000002</v>
      </c>
      <c r="I159" s="171"/>
      <c r="L159" s="167"/>
      <c r="M159" s="172"/>
      <c r="N159" s="173"/>
      <c r="O159" s="173"/>
      <c r="P159" s="173"/>
      <c r="Q159" s="173"/>
      <c r="R159" s="173"/>
      <c r="S159" s="173"/>
      <c r="T159" s="174"/>
      <c r="AT159" s="168" t="s">
        <v>147</v>
      </c>
      <c r="AU159" s="168" t="s">
        <v>81</v>
      </c>
      <c r="AV159" s="14" t="s">
        <v>81</v>
      </c>
      <c r="AW159" s="14" t="s">
        <v>32</v>
      </c>
      <c r="AX159" s="14" t="s">
        <v>71</v>
      </c>
      <c r="AY159" s="168" t="s">
        <v>136</v>
      </c>
    </row>
    <row r="160" spans="2:51" s="15" customFormat="1">
      <c r="B160" s="175"/>
      <c r="D160" s="160" t="s">
        <v>147</v>
      </c>
      <c r="E160" s="176" t="s">
        <v>3</v>
      </c>
      <c r="F160" s="177" t="s">
        <v>152</v>
      </c>
      <c r="H160" s="178">
        <v>22.999999999999996</v>
      </c>
      <c r="I160" s="179"/>
      <c r="L160" s="175"/>
      <c r="M160" s="180"/>
      <c r="N160" s="181"/>
      <c r="O160" s="181"/>
      <c r="P160" s="181"/>
      <c r="Q160" s="181"/>
      <c r="R160" s="181"/>
      <c r="S160" s="181"/>
      <c r="T160" s="182"/>
      <c r="AT160" s="176" t="s">
        <v>147</v>
      </c>
      <c r="AU160" s="176" t="s">
        <v>81</v>
      </c>
      <c r="AV160" s="15" t="s">
        <v>137</v>
      </c>
      <c r="AW160" s="15" t="s">
        <v>32</v>
      </c>
      <c r="AX160" s="15" t="s">
        <v>71</v>
      </c>
      <c r="AY160" s="176" t="s">
        <v>136</v>
      </c>
    </row>
    <row r="161" spans="1:65" s="16" customFormat="1">
      <c r="B161" s="183"/>
      <c r="D161" s="160" t="s">
        <v>147</v>
      </c>
      <c r="E161" s="184" t="s">
        <v>3</v>
      </c>
      <c r="F161" s="185" t="s">
        <v>153</v>
      </c>
      <c r="H161" s="186">
        <v>23.7</v>
      </c>
      <c r="I161" s="187"/>
      <c r="L161" s="183"/>
      <c r="M161" s="188"/>
      <c r="N161" s="189"/>
      <c r="O161" s="189"/>
      <c r="P161" s="189"/>
      <c r="Q161" s="189"/>
      <c r="R161" s="189"/>
      <c r="S161" s="189"/>
      <c r="T161" s="190"/>
      <c r="AT161" s="184" t="s">
        <v>147</v>
      </c>
      <c r="AU161" s="184" t="s">
        <v>81</v>
      </c>
      <c r="AV161" s="16" t="s">
        <v>143</v>
      </c>
      <c r="AW161" s="16" t="s">
        <v>32</v>
      </c>
      <c r="AX161" s="16" t="s">
        <v>79</v>
      </c>
      <c r="AY161" s="184" t="s">
        <v>136</v>
      </c>
    </row>
    <row r="162" spans="1:65" s="12" customFormat="1" ht="22.9" customHeight="1">
      <c r="B162" s="127"/>
      <c r="D162" s="128" t="s">
        <v>70</v>
      </c>
      <c r="E162" s="138" t="s">
        <v>143</v>
      </c>
      <c r="F162" s="138" t="s">
        <v>203</v>
      </c>
      <c r="I162" s="130"/>
      <c r="J162" s="139">
        <f>BK162</f>
        <v>0</v>
      </c>
      <c r="L162" s="127"/>
      <c r="M162" s="132"/>
      <c r="N162" s="133"/>
      <c r="O162" s="133"/>
      <c r="P162" s="134">
        <f>SUM(P163:P204)</f>
        <v>0</v>
      </c>
      <c r="Q162" s="133"/>
      <c r="R162" s="134">
        <f>SUM(R163:R204)</f>
        <v>11.088660000000001</v>
      </c>
      <c r="S162" s="133"/>
      <c r="T162" s="135">
        <f>SUM(T163:T204)</f>
        <v>0</v>
      </c>
      <c r="AR162" s="128" t="s">
        <v>79</v>
      </c>
      <c r="AT162" s="136" t="s">
        <v>70</v>
      </c>
      <c r="AU162" s="136" t="s">
        <v>79</v>
      </c>
      <c r="AY162" s="128" t="s">
        <v>136</v>
      </c>
      <c r="BK162" s="137">
        <f>SUM(BK163:BK204)</f>
        <v>0</v>
      </c>
    </row>
    <row r="163" spans="1:65" s="2" customFormat="1" ht="49.15" customHeight="1">
      <c r="A163" s="34"/>
      <c r="B163" s="140"/>
      <c r="C163" s="141" t="s">
        <v>204</v>
      </c>
      <c r="D163" s="141" t="s">
        <v>139</v>
      </c>
      <c r="E163" s="142" t="s">
        <v>205</v>
      </c>
      <c r="F163" s="143" t="s">
        <v>206</v>
      </c>
      <c r="G163" s="144" t="s">
        <v>207</v>
      </c>
      <c r="H163" s="145">
        <v>76</v>
      </c>
      <c r="I163" s="146"/>
      <c r="J163" s="147">
        <f>ROUND(I163*H163,2)</f>
        <v>0</v>
      </c>
      <c r="K163" s="143" t="s">
        <v>142</v>
      </c>
      <c r="L163" s="35"/>
      <c r="M163" s="148" t="s">
        <v>3</v>
      </c>
      <c r="N163" s="149" t="s">
        <v>42</v>
      </c>
      <c r="O163" s="55"/>
      <c r="P163" s="150">
        <f>O163*H163</f>
        <v>0</v>
      </c>
      <c r="Q163" s="150">
        <v>2.2899999999999999E-3</v>
      </c>
      <c r="R163" s="150">
        <f>Q163*H163</f>
        <v>0.17404</v>
      </c>
      <c r="S163" s="150">
        <v>0</v>
      </c>
      <c r="T163" s="151">
        <f>S163*H163</f>
        <v>0</v>
      </c>
      <c r="U163" s="34"/>
      <c r="V163" s="34"/>
      <c r="W163" s="34"/>
      <c r="X163" s="34"/>
      <c r="Y163" s="34"/>
      <c r="Z163" s="34"/>
      <c r="AA163" s="34"/>
      <c r="AB163" s="34"/>
      <c r="AC163" s="34"/>
      <c r="AD163" s="34"/>
      <c r="AE163" s="34"/>
      <c r="AR163" s="152" t="s">
        <v>143</v>
      </c>
      <c r="AT163" s="152" t="s">
        <v>139</v>
      </c>
      <c r="AU163" s="152" t="s">
        <v>81</v>
      </c>
      <c r="AY163" s="19" t="s">
        <v>136</v>
      </c>
      <c r="BE163" s="153">
        <f>IF(N163="základní",J163,0)</f>
        <v>0</v>
      </c>
      <c r="BF163" s="153">
        <f>IF(N163="snížená",J163,0)</f>
        <v>0</v>
      </c>
      <c r="BG163" s="153">
        <f>IF(N163="zákl. přenesená",J163,0)</f>
        <v>0</v>
      </c>
      <c r="BH163" s="153">
        <f>IF(N163="sníž. přenesená",J163,0)</f>
        <v>0</v>
      </c>
      <c r="BI163" s="153">
        <f>IF(N163="nulová",J163,0)</f>
        <v>0</v>
      </c>
      <c r="BJ163" s="19" t="s">
        <v>79</v>
      </c>
      <c r="BK163" s="153">
        <f>ROUND(I163*H163,2)</f>
        <v>0</v>
      </c>
      <c r="BL163" s="19" t="s">
        <v>143</v>
      </c>
      <c r="BM163" s="152" t="s">
        <v>208</v>
      </c>
    </row>
    <row r="164" spans="1:65" s="2" customFormat="1">
      <c r="A164" s="34"/>
      <c r="B164" s="35"/>
      <c r="C164" s="34"/>
      <c r="D164" s="154" t="s">
        <v>145</v>
      </c>
      <c r="E164" s="34"/>
      <c r="F164" s="155" t="s">
        <v>209</v>
      </c>
      <c r="G164" s="34"/>
      <c r="H164" s="34"/>
      <c r="I164" s="156"/>
      <c r="J164" s="34"/>
      <c r="K164" s="34"/>
      <c r="L164" s="35"/>
      <c r="M164" s="157"/>
      <c r="N164" s="158"/>
      <c r="O164" s="55"/>
      <c r="P164" s="55"/>
      <c r="Q164" s="55"/>
      <c r="R164" s="55"/>
      <c r="S164" s="55"/>
      <c r="T164" s="56"/>
      <c r="U164" s="34"/>
      <c r="V164" s="34"/>
      <c r="W164" s="34"/>
      <c r="X164" s="34"/>
      <c r="Y164" s="34"/>
      <c r="Z164" s="34"/>
      <c r="AA164" s="34"/>
      <c r="AB164" s="34"/>
      <c r="AC164" s="34"/>
      <c r="AD164" s="34"/>
      <c r="AE164" s="34"/>
      <c r="AT164" s="19" t="s">
        <v>145</v>
      </c>
      <c r="AU164" s="19" t="s">
        <v>81</v>
      </c>
    </row>
    <row r="165" spans="1:65" s="13" customFormat="1">
      <c r="B165" s="159"/>
      <c r="D165" s="160" t="s">
        <v>147</v>
      </c>
      <c r="E165" s="161" t="s">
        <v>3</v>
      </c>
      <c r="F165" s="162" t="s">
        <v>210</v>
      </c>
      <c r="H165" s="161" t="s">
        <v>3</v>
      </c>
      <c r="I165" s="163"/>
      <c r="L165" s="159"/>
      <c r="M165" s="164"/>
      <c r="N165" s="165"/>
      <c r="O165" s="165"/>
      <c r="P165" s="165"/>
      <c r="Q165" s="165"/>
      <c r="R165" s="165"/>
      <c r="S165" s="165"/>
      <c r="T165" s="166"/>
      <c r="AT165" s="161" t="s">
        <v>147</v>
      </c>
      <c r="AU165" s="161" t="s">
        <v>81</v>
      </c>
      <c r="AV165" s="13" t="s">
        <v>79</v>
      </c>
      <c r="AW165" s="13" t="s">
        <v>32</v>
      </c>
      <c r="AX165" s="13" t="s">
        <v>71</v>
      </c>
      <c r="AY165" s="161" t="s">
        <v>136</v>
      </c>
    </row>
    <row r="166" spans="1:65" s="13" customFormat="1">
      <c r="B166" s="159"/>
      <c r="D166" s="160" t="s">
        <v>147</v>
      </c>
      <c r="E166" s="161" t="s">
        <v>3</v>
      </c>
      <c r="F166" s="162" t="s">
        <v>211</v>
      </c>
      <c r="H166" s="161" t="s">
        <v>3</v>
      </c>
      <c r="I166" s="163"/>
      <c r="L166" s="159"/>
      <c r="M166" s="164"/>
      <c r="N166" s="165"/>
      <c r="O166" s="165"/>
      <c r="P166" s="165"/>
      <c r="Q166" s="165"/>
      <c r="R166" s="165"/>
      <c r="S166" s="165"/>
      <c r="T166" s="166"/>
      <c r="AT166" s="161" t="s">
        <v>147</v>
      </c>
      <c r="AU166" s="161" t="s">
        <v>81</v>
      </c>
      <c r="AV166" s="13" t="s">
        <v>79</v>
      </c>
      <c r="AW166" s="13" t="s">
        <v>32</v>
      </c>
      <c r="AX166" s="13" t="s">
        <v>71</v>
      </c>
      <c r="AY166" s="161" t="s">
        <v>136</v>
      </c>
    </row>
    <row r="167" spans="1:65" s="14" customFormat="1">
      <c r="B167" s="167"/>
      <c r="D167" s="160" t="s">
        <v>147</v>
      </c>
      <c r="E167" s="168" t="s">
        <v>3</v>
      </c>
      <c r="F167" s="169" t="s">
        <v>212</v>
      </c>
      <c r="H167" s="170">
        <v>22</v>
      </c>
      <c r="I167" s="171"/>
      <c r="L167" s="167"/>
      <c r="M167" s="172"/>
      <c r="N167" s="173"/>
      <c r="O167" s="173"/>
      <c r="P167" s="173"/>
      <c r="Q167" s="173"/>
      <c r="R167" s="173"/>
      <c r="S167" s="173"/>
      <c r="T167" s="174"/>
      <c r="AT167" s="168" t="s">
        <v>147</v>
      </c>
      <c r="AU167" s="168" t="s">
        <v>81</v>
      </c>
      <c r="AV167" s="14" t="s">
        <v>81</v>
      </c>
      <c r="AW167" s="14" t="s">
        <v>32</v>
      </c>
      <c r="AX167" s="14" t="s">
        <v>71</v>
      </c>
      <c r="AY167" s="168" t="s">
        <v>136</v>
      </c>
    </row>
    <row r="168" spans="1:65" s="13" customFormat="1">
      <c r="B168" s="159"/>
      <c r="D168" s="160" t="s">
        <v>147</v>
      </c>
      <c r="E168" s="161" t="s">
        <v>3</v>
      </c>
      <c r="F168" s="162" t="s">
        <v>213</v>
      </c>
      <c r="H168" s="161" t="s">
        <v>3</v>
      </c>
      <c r="I168" s="163"/>
      <c r="L168" s="159"/>
      <c r="M168" s="164"/>
      <c r="N168" s="165"/>
      <c r="O168" s="165"/>
      <c r="P168" s="165"/>
      <c r="Q168" s="165"/>
      <c r="R168" s="165"/>
      <c r="S168" s="165"/>
      <c r="T168" s="166"/>
      <c r="AT168" s="161" t="s">
        <v>147</v>
      </c>
      <c r="AU168" s="161" t="s">
        <v>81</v>
      </c>
      <c r="AV168" s="13" t="s">
        <v>79</v>
      </c>
      <c r="AW168" s="13" t="s">
        <v>32</v>
      </c>
      <c r="AX168" s="13" t="s">
        <v>71</v>
      </c>
      <c r="AY168" s="161" t="s">
        <v>136</v>
      </c>
    </row>
    <row r="169" spans="1:65" s="14" customFormat="1">
      <c r="B169" s="167"/>
      <c r="D169" s="160" t="s">
        <v>147</v>
      </c>
      <c r="E169" s="168" t="s">
        <v>3</v>
      </c>
      <c r="F169" s="169" t="s">
        <v>214</v>
      </c>
      <c r="H169" s="170">
        <v>16</v>
      </c>
      <c r="I169" s="171"/>
      <c r="L169" s="167"/>
      <c r="M169" s="172"/>
      <c r="N169" s="173"/>
      <c r="O169" s="173"/>
      <c r="P169" s="173"/>
      <c r="Q169" s="173"/>
      <c r="R169" s="173"/>
      <c r="S169" s="173"/>
      <c r="T169" s="174"/>
      <c r="AT169" s="168" t="s">
        <v>147</v>
      </c>
      <c r="AU169" s="168" t="s">
        <v>81</v>
      </c>
      <c r="AV169" s="14" t="s">
        <v>81</v>
      </c>
      <c r="AW169" s="14" t="s">
        <v>32</v>
      </c>
      <c r="AX169" s="14" t="s">
        <v>71</v>
      </c>
      <c r="AY169" s="168" t="s">
        <v>136</v>
      </c>
    </row>
    <row r="170" spans="1:65" s="13" customFormat="1">
      <c r="B170" s="159"/>
      <c r="D170" s="160" t="s">
        <v>147</v>
      </c>
      <c r="E170" s="161" t="s">
        <v>3</v>
      </c>
      <c r="F170" s="162" t="s">
        <v>215</v>
      </c>
      <c r="H170" s="161" t="s">
        <v>3</v>
      </c>
      <c r="I170" s="163"/>
      <c r="L170" s="159"/>
      <c r="M170" s="164"/>
      <c r="N170" s="165"/>
      <c r="O170" s="165"/>
      <c r="P170" s="165"/>
      <c r="Q170" s="165"/>
      <c r="R170" s="165"/>
      <c r="S170" s="165"/>
      <c r="T170" s="166"/>
      <c r="AT170" s="161" t="s">
        <v>147</v>
      </c>
      <c r="AU170" s="161" t="s">
        <v>81</v>
      </c>
      <c r="AV170" s="13" t="s">
        <v>79</v>
      </c>
      <c r="AW170" s="13" t="s">
        <v>32</v>
      </c>
      <c r="AX170" s="13" t="s">
        <v>71</v>
      </c>
      <c r="AY170" s="161" t="s">
        <v>136</v>
      </c>
    </row>
    <row r="171" spans="1:65" s="14" customFormat="1">
      <c r="B171" s="167"/>
      <c r="D171" s="160" t="s">
        <v>147</v>
      </c>
      <c r="E171" s="168" t="s">
        <v>3</v>
      </c>
      <c r="F171" s="169" t="s">
        <v>216</v>
      </c>
      <c r="H171" s="170">
        <v>16</v>
      </c>
      <c r="I171" s="171"/>
      <c r="L171" s="167"/>
      <c r="M171" s="172"/>
      <c r="N171" s="173"/>
      <c r="O171" s="173"/>
      <c r="P171" s="173"/>
      <c r="Q171" s="173"/>
      <c r="R171" s="173"/>
      <c r="S171" s="173"/>
      <c r="T171" s="174"/>
      <c r="AT171" s="168" t="s">
        <v>147</v>
      </c>
      <c r="AU171" s="168" t="s">
        <v>81</v>
      </c>
      <c r="AV171" s="14" t="s">
        <v>81</v>
      </c>
      <c r="AW171" s="14" t="s">
        <v>32</v>
      </c>
      <c r="AX171" s="14" t="s">
        <v>71</v>
      </c>
      <c r="AY171" s="168" t="s">
        <v>136</v>
      </c>
    </row>
    <row r="172" spans="1:65" s="14" customFormat="1">
      <c r="B172" s="167"/>
      <c r="D172" s="160" t="s">
        <v>147</v>
      </c>
      <c r="E172" s="168" t="s">
        <v>3</v>
      </c>
      <c r="F172" s="169" t="s">
        <v>217</v>
      </c>
      <c r="H172" s="170">
        <v>22</v>
      </c>
      <c r="I172" s="171"/>
      <c r="L172" s="167"/>
      <c r="M172" s="172"/>
      <c r="N172" s="173"/>
      <c r="O172" s="173"/>
      <c r="P172" s="173"/>
      <c r="Q172" s="173"/>
      <c r="R172" s="173"/>
      <c r="S172" s="173"/>
      <c r="T172" s="174"/>
      <c r="AT172" s="168" t="s">
        <v>147</v>
      </c>
      <c r="AU172" s="168" t="s">
        <v>81</v>
      </c>
      <c r="AV172" s="14" t="s">
        <v>81</v>
      </c>
      <c r="AW172" s="14" t="s">
        <v>32</v>
      </c>
      <c r="AX172" s="14" t="s">
        <v>71</v>
      </c>
      <c r="AY172" s="168" t="s">
        <v>136</v>
      </c>
    </row>
    <row r="173" spans="1:65" s="16" customFormat="1">
      <c r="B173" s="183"/>
      <c r="D173" s="160" t="s">
        <v>147</v>
      </c>
      <c r="E173" s="184" t="s">
        <v>3</v>
      </c>
      <c r="F173" s="185" t="s">
        <v>153</v>
      </c>
      <c r="H173" s="186">
        <v>76</v>
      </c>
      <c r="I173" s="187"/>
      <c r="L173" s="183"/>
      <c r="M173" s="188"/>
      <c r="N173" s="189"/>
      <c r="O173" s="189"/>
      <c r="P173" s="189"/>
      <c r="Q173" s="189"/>
      <c r="R173" s="189"/>
      <c r="S173" s="189"/>
      <c r="T173" s="190"/>
      <c r="AT173" s="184" t="s">
        <v>147</v>
      </c>
      <c r="AU173" s="184" t="s">
        <v>81</v>
      </c>
      <c r="AV173" s="16" t="s">
        <v>143</v>
      </c>
      <c r="AW173" s="16" t="s">
        <v>32</v>
      </c>
      <c r="AX173" s="16" t="s">
        <v>79</v>
      </c>
      <c r="AY173" s="184" t="s">
        <v>136</v>
      </c>
    </row>
    <row r="174" spans="1:65" s="2" customFormat="1" ht="16.5" customHeight="1">
      <c r="A174" s="34"/>
      <c r="B174" s="140"/>
      <c r="C174" s="191" t="s">
        <v>218</v>
      </c>
      <c r="D174" s="191" t="s">
        <v>219</v>
      </c>
      <c r="E174" s="192" t="s">
        <v>220</v>
      </c>
      <c r="F174" s="193" t="s">
        <v>221</v>
      </c>
      <c r="G174" s="194" t="s">
        <v>207</v>
      </c>
      <c r="H174" s="195">
        <v>19</v>
      </c>
      <c r="I174" s="196"/>
      <c r="J174" s="197">
        <f>ROUND(I174*H174,2)</f>
        <v>0</v>
      </c>
      <c r="K174" s="193" t="s">
        <v>142</v>
      </c>
      <c r="L174" s="198"/>
      <c r="M174" s="199" t="s">
        <v>3</v>
      </c>
      <c r="N174" s="200" t="s">
        <v>42</v>
      </c>
      <c r="O174" s="55"/>
      <c r="P174" s="150">
        <f>O174*H174</f>
        <v>0</v>
      </c>
      <c r="Q174" s="150">
        <v>3.5000000000000003E-2</v>
      </c>
      <c r="R174" s="150">
        <f>Q174*H174</f>
        <v>0.66500000000000004</v>
      </c>
      <c r="S174" s="150">
        <v>0</v>
      </c>
      <c r="T174" s="151">
        <f>S174*H174</f>
        <v>0</v>
      </c>
      <c r="U174" s="34"/>
      <c r="V174" s="34"/>
      <c r="W174" s="34"/>
      <c r="X174" s="34"/>
      <c r="Y174" s="34"/>
      <c r="Z174" s="34"/>
      <c r="AA174" s="34"/>
      <c r="AB174" s="34"/>
      <c r="AC174" s="34"/>
      <c r="AD174" s="34"/>
      <c r="AE174" s="34"/>
      <c r="AR174" s="152" t="s">
        <v>222</v>
      </c>
      <c r="AT174" s="152" t="s">
        <v>219</v>
      </c>
      <c r="AU174" s="152" t="s">
        <v>81</v>
      </c>
      <c r="AY174" s="19" t="s">
        <v>136</v>
      </c>
      <c r="BE174" s="153">
        <f>IF(N174="základní",J174,0)</f>
        <v>0</v>
      </c>
      <c r="BF174" s="153">
        <f>IF(N174="snížená",J174,0)</f>
        <v>0</v>
      </c>
      <c r="BG174" s="153">
        <f>IF(N174="zákl. přenesená",J174,0)</f>
        <v>0</v>
      </c>
      <c r="BH174" s="153">
        <f>IF(N174="sníž. přenesená",J174,0)</f>
        <v>0</v>
      </c>
      <c r="BI174" s="153">
        <f>IF(N174="nulová",J174,0)</f>
        <v>0</v>
      </c>
      <c r="BJ174" s="19" t="s">
        <v>79</v>
      </c>
      <c r="BK174" s="153">
        <f>ROUND(I174*H174,2)</f>
        <v>0</v>
      </c>
      <c r="BL174" s="19" t="s">
        <v>143</v>
      </c>
      <c r="BM174" s="152" t="s">
        <v>223</v>
      </c>
    </row>
    <row r="175" spans="1:65" s="13" customFormat="1">
      <c r="B175" s="159"/>
      <c r="D175" s="160" t="s">
        <v>147</v>
      </c>
      <c r="E175" s="161" t="s">
        <v>3</v>
      </c>
      <c r="F175" s="162" t="s">
        <v>211</v>
      </c>
      <c r="H175" s="161" t="s">
        <v>3</v>
      </c>
      <c r="I175" s="163"/>
      <c r="L175" s="159"/>
      <c r="M175" s="164"/>
      <c r="N175" s="165"/>
      <c r="O175" s="165"/>
      <c r="P175" s="165"/>
      <c r="Q175" s="165"/>
      <c r="R175" s="165"/>
      <c r="S175" s="165"/>
      <c r="T175" s="166"/>
      <c r="AT175" s="161" t="s">
        <v>147</v>
      </c>
      <c r="AU175" s="161" t="s">
        <v>81</v>
      </c>
      <c r="AV175" s="13" t="s">
        <v>79</v>
      </c>
      <c r="AW175" s="13" t="s">
        <v>32</v>
      </c>
      <c r="AX175" s="13" t="s">
        <v>71</v>
      </c>
      <c r="AY175" s="161" t="s">
        <v>136</v>
      </c>
    </row>
    <row r="176" spans="1:65" s="14" customFormat="1">
      <c r="B176" s="167"/>
      <c r="D176" s="160" t="s">
        <v>147</v>
      </c>
      <c r="E176" s="168" t="s">
        <v>3</v>
      </c>
      <c r="F176" s="169" t="s">
        <v>224</v>
      </c>
      <c r="H176" s="170">
        <v>22</v>
      </c>
      <c r="I176" s="171"/>
      <c r="L176" s="167"/>
      <c r="M176" s="172"/>
      <c r="N176" s="173"/>
      <c r="O176" s="173"/>
      <c r="P176" s="173"/>
      <c r="Q176" s="173"/>
      <c r="R176" s="173"/>
      <c r="S176" s="173"/>
      <c r="T176" s="174"/>
      <c r="AT176" s="168" t="s">
        <v>147</v>
      </c>
      <c r="AU176" s="168" t="s">
        <v>81</v>
      </c>
      <c r="AV176" s="14" t="s">
        <v>81</v>
      </c>
      <c r="AW176" s="14" t="s">
        <v>32</v>
      </c>
      <c r="AX176" s="14" t="s">
        <v>71</v>
      </c>
      <c r="AY176" s="168" t="s">
        <v>136</v>
      </c>
    </row>
    <row r="177" spans="1:65" s="13" customFormat="1">
      <c r="B177" s="159"/>
      <c r="D177" s="160" t="s">
        <v>147</v>
      </c>
      <c r="E177" s="161" t="s">
        <v>3</v>
      </c>
      <c r="F177" s="162" t="s">
        <v>215</v>
      </c>
      <c r="H177" s="161" t="s">
        <v>3</v>
      </c>
      <c r="I177" s="163"/>
      <c r="L177" s="159"/>
      <c r="M177" s="164"/>
      <c r="N177" s="165"/>
      <c r="O177" s="165"/>
      <c r="P177" s="165"/>
      <c r="Q177" s="165"/>
      <c r="R177" s="165"/>
      <c r="S177" s="165"/>
      <c r="T177" s="166"/>
      <c r="AT177" s="161" t="s">
        <v>147</v>
      </c>
      <c r="AU177" s="161" t="s">
        <v>81</v>
      </c>
      <c r="AV177" s="13" t="s">
        <v>79</v>
      </c>
      <c r="AW177" s="13" t="s">
        <v>32</v>
      </c>
      <c r="AX177" s="13" t="s">
        <v>71</v>
      </c>
      <c r="AY177" s="161" t="s">
        <v>136</v>
      </c>
    </row>
    <row r="178" spans="1:65" s="14" customFormat="1">
      <c r="B178" s="167"/>
      <c r="D178" s="160" t="s">
        <v>147</v>
      </c>
      <c r="E178" s="168" t="s">
        <v>3</v>
      </c>
      <c r="F178" s="169" t="s">
        <v>216</v>
      </c>
      <c r="H178" s="170">
        <v>16</v>
      </c>
      <c r="I178" s="171"/>
      <c r="L178" s="167"/>
      <c r="M178" s="172"/>
      <c r="N178" s="173"/>
      <c r="O178" s="173"/>
      <c r="P178" s="173"/>
      <c r="Q178" s="173"/>
      <c r="R178" s="173"/>
      <c r="S178" s="173"/>
      <c r="T178" s="174"/>
      <c r="AT178" s="168" t="s">
        <v>147</v>
      </c>
      <c r="AU178" s="168" t="s">
        <v>81</v>
      </c>
      <c r="AV178" s="14" t="s">
        <v>81</v>
      </c>
      <c r="AW178" s="14" t="s">
        <v>32</v>
      </c>
      <c r="AX178" s="14" t="s">
        <v>71</v>
      </c>
      <c r="AY178" s="168" t="s">
        <v>136</v>
      </c>
    </row>
    <row r="179" spans="1:65" s="16" customFormat="1">
      <c r="B179" s="183"/>
      <c r="D179" s="160" t="s">
        <v>147</v>
      </c>
      <c r="E179" s="184" t="s">
        <v>3</v>
      </c>
      <c r="F179" s="185" t="s">
        <v>153</v>
      </c>
      <c r="H179" s="186">
        <v>38</v>
      </c>
      <c r="I179" s="187"/>
      <c r="L179" s="183"/>
      <c r="M179" s="188"/>
      <c r="N179" s="189"/>
      <c r="O179" s="189"/>
      <c r="P179" s="189"/>
      <c r="Q179" s="189"/>
      <c r="R179" s="189"/>
      <c r="S179" s="189"/>
      <c r="T179" s="190"/>
      <c r="AT179" s="184" t="s">
        <v>147</v>
      </c>
      <c r="AU179" s="184" t="s">
        <v>81</v>
      </c>
      <c r="AV179" s="16" t="s">
        <v>143</v>
      </c>
      <c r="AW179" s="16" t="s">
        <v>32</v>
      </c>
      <c r="AX179" s="16" t="s">
        <v>79</v>
      </c>
      <c r="AY179" s="184" t="s">
        <v>136</v>
      </c>
    </row>
    <row r="180" spans="1:65" s="14" customFormat="1">
      <c r="B180" s="167"/>
      <c r="D180" s="160" t="s">
        <v>147</v>
      </c>
      <c r="F180" s="169" t="s">
        <v>225</v>
      </c>
      <c r="H180" s="170">
        <v>19</v>
      </c>
      <c r="I180" s="171"/>
      <c r="L180" s="167"/>
      <c r="M180" s="172"/>
      <c r="N180" s="173"/>
      <c r="O180" s="173"/>
      <c r="P180" s="173"/>
      <c r="Q180" s="173"/>
      <c r="R180" s="173"/>
      <c r="S180" s="173"/>
      <c r="T180" s="174"/>
      <c r="AT180" s="168" t="s">
        <v>147</v>
      </c>
      <c r="AU180" s="168" t="s">
        <v>81</v>
      </c>
      <c r="AV180" s="14" t="s">
        <v>81</v>
      </c>
      <c r="AW180" s="14" t="s">
        <v>4</v>
      </c>
      <c r="AX180" s="14" t="s">
        <v>79</v>
      </c>
      <c r="AY180" s="168" t="s">
        <v>136</v>
      </c>
    </row>
    <row r="181" spans="1:65" s="2" customFormat="1" ht="16.5" customHeight="1">
      <c r="A181" s="34"/>
      <c r="B181" s="140"/>
      <c r="C181" s="191" t="s">
        <v>226</v>
      </c>
      <c r="D181" s="191" t="s">
        <v>219</v>
      </c>
      <c r="E181" s="192" t="s">
        <v>227</v>
      </c>
      <c r="F181" s="193" t="s">
        <v>228</v>
      </c>
      <c r="G181" s="194" t="s">
        <v>207</v>
      </c>
      <c r="H181" s="195">
        <v>8</v>
      </c>
      <c r="I181" s="196"/>
      <c r="J181" s="197">
        <f>ROUND(I181*H181,2)</f>
        <v>0</v>
      </c>
      <c r="K181" s="193" t="s">
        <v>142</v>
      </c>
      <c r="L181" s="198"/>
      <c r="M181" s="199" t="s">
        <v>3</v>
      </c>
      <c r="N181" s="200" t="s">
        <v>42</v>
      </c>
      <c r="O181" s="55"/>
      <c r="P181" s="150">
        <f>O181*H181</f>
        <v>0</v>
      </c>
      <c r="Q181" s="150">
        <v>4.4999999999999998E-2</v>
      </c>
      <c r="R181" s="150">
        <f>Q181*H181</f>
        <v>0.36</v>
      </c>
      <c r="S181" s="150">
        <v>0</v>
      </c>
      <c r="T181" s="151">
        <f>S181*H181</f>
        <v>0</v>
      </c>
      <c r="U181" s="34"/>
      <c r="V181" s="34"/>
      <c r="W181" s="34"/>
      <c r="X181" s="34"/>
      <c r="Y181" s="34"/>
      <c r="Z181" s="34"/>
      <c r="AA181" s="34"/>
      <c r="AB181" s="34"/>
      <c r="AC181" s="34"/>
      <c r="AD181" s="34"/>
      <c r="AE181" s="34"/>
      <c r="AR181" s="152" t="s">
        <v>222</v>
      </c>
      <c r="AT181" s="152" t="s">
        <v>219</v>
      </c>
      <c r="AU181" s="152" t="s">
        <v>81</v>
      </c>
      <c r="AY181" s="19" t="s">
        <v>136</v>
      </c>
      <c r="BE181" s="153">
        <f>IF(N181="základní",J181,0)</f>
        <v>0</v>
      </c>
      <c r="BF181" s="153">
        <f>IF(N181="snížená",J181,0)</f>
        <v>0</v>
      </c>
      <c r="BG181" s="153">
        <f>IF(N181="zákl. přenesená",J181,0)</f>
        <v>0</v>
      </c>
      <c r="BH181" s="153">
        <f>IF(N181="sníž. přenesená",J181,0)</f>
        <v>0</v>
      </c>
      <c r="BI181" s="153">
        <f>IF(N181="nulová",J181,0)</f>
        <v>0</v>
      </c>
      <c r="BJ181" s="19" t="s">
        <v>79</v>
      </c>
      <c r="BK181" s="153">
        <f>ROUND(I181*H181,2)</f>
        <v>0</v>
      </c>
      <c r="BL181" s="19" t="s">
        <v>143</v>
      </c>
      <c r="BM181" s="152" t="s">
        <v>229</v>
      </c>
    </row>
    <row r="182" spans="1:65" s="13" customFormat="1">
      <c r="B182" s="159"/>
      <c r="D182" s="160" t="s">
        <v>147</v>
      </c>
      <c r="E182" s="161" t="s">
        <v>3</v>
      </c>
      <c r="F182" s="162" t="s">
        <v>213</v>
      </c>
      <c r="H182" s="161" t="s">
        <v>3</v>
      </c>
      <c r="I182" s="163"/>
      <c r="L182" s="159"/>
      <c r="M182" s="164"/>
      <c r="N182" s="165"/>
      <c r="O182" s="165"/>
      <c r="P182" s="165"/>
      <c r="Q182" s="165"/>
      <c r="R182" s="165"/>
      <c r="S182" s="165"/>
      <c r="T182" s="166"/>
      <c r="AT182" s="161" t="s">
        <v>147</v>
      </c>
      <c r="AU182" s="161" t="s">
        <v>81</v>
      </c>
      <c r="AV182" s="13" t="s">
        <v>79</v>
      </c>
      <c r="AW182" s="13" t="s">
        <v>32</v>
      </c>
      <c r="AX182" s="13" t="s">
        <v>71</v>
      </c>
      <c r="AY182" s="161" t="s">
        <v>136</v>
      </c>
    </row>
    <row r="183" spans="1:65" s="14" customFormat="1">
      <c r="B183" s="167"/>
      <c r="D183" s="160" t="s">
        <v>147</v>
      </c>
      <c r="E183" s="168" t="s">
        <v>3</v>
      </c>
      <c r="F183" s="169" t="s">
        <v>214</v>
      </c>
      <c r="H183" s="170">
        <v>16</v>
      </c>
      <c r="I183" s="171"/>
      <c r="L183" s="167"/>
      <c r="M183" s="172"/>
      <c r="N183" s="173"/>
      <c r="O183" s="173"/>
      <c r="P183" s="173"/>
      <c r="Q183" s="173"/>
      <c r="R183" s="173"/>
      <c r="S183" s="173"/>
      <c r="T183" s="174"/>
      <c r="AT183" s="168" t="s">
        <v>147</v>
      </c>
      <c r="AU183" s="168" t="s">
        <v>81</v>
      </c>
      <c r="AV183" s="14" t="s">
        <v>81</v>
      </c>
      <c r="AW183" s="14" t="s">
        <v>32</v>
      </c>
      <c r="AX183" s="14" t="s">
        <v>79</v>
      </c>
      <c r="AY183" s="168" t="s">
        <v>136</v>
      </c>
    </row>
    <row r="184" spans="1:65" s="14" customFormat="1">
      <c r="B184" s="167"/>
      <c r="D184" s="160" t="s">
        <v>147</v>
      </c>
      <c r="F184" s="169" t="s">
        <v>230</v>
      </c>
      <c r="H184" s="170">
        <v>8</v>
      </c>
      <c r="I184" s="171"/>
      <c r="L184" s="167"/>
      <c r="M184" s="172"/>
      <c r="N184" s="173"/>
      <c r="O184" s="173"/>
      <c r="P184" s="173"/>
      <c r="Q184" s="173"/>
      <c r="R184" s="173"/>
      <c r="S184" s="173"/>
      <c r="T184" s="174"/>
      <c r="AT184" s="168" t="s">
        <v>147</v>
      </c>
      <c r="AU184" s="168" t="s">
        <v>81</v>
      </c>
      <c r="AV184" s="14" t="s">
        <v>81</v>
      </c>
      <c r="AW184" s="14" t="s">
        <v>4</v>
      </c>
      <c r="AX184" s="14" t="s">
        <v>79</v>
      </c>
      <c r="AY184" s="168" t="s">
        <v>136</v>
      </c>
    </row>
    <row r="185" spans="1:65" s="2" customFormat="1" ht="16.5" customHeight="1">
      <c r="A185" s="34"/>
      <c r="B185" s="140"/>
      <c r="C185" s="191" t="s">
        <v>222</v>
      </c>
      <c r="D185" s="191" t="s">
        <v>219</v>
      </c>
      <c r="E185" s="192" t="s">
        <v>231</v>
      </c>
      <c r="F185" s="193" t="s">
        <v>232</v>
      </c>
      <c r="G185" s="194" t="s">
        <v>207</v>
      </c>
      <c r="H185" s="195">
        <v>11</v>
      </c>
      <c r="I185" s="196"/>
      <c r="J185" s="197">
        <f>ROUND(I185*H185,2)</f>
        <v>0</v>
      </c>
      <c r="K185" s="193" t="s">
        <v>142</v>
      </c>
      <c r="L185" s="198"/>
      <c r="M185" s="199" t="s">
        <v>3</v>
      </c>
      <c r="N185" s="200" t="s">
        <v>42</v>
      </c>
      <c r="O185" s="55"/>
      <c r="P185" s="150">
        <f>O185*H185</f>
        <v>0</v>
      </c>
      <c r="Q185" s="150">
        <v>5.3999999999999999E-2</v>
      </c>
      <c r="R185" s="150">
        <f>Q185*H185</f>
        <v>0.59399999999999997</v>
      </c>
      <c r="S185" s="150">
        <v>0</v>
      </c>
      <c r="T185" s="151">
        <f>S185*H185</f>
        <v>0</v>
      </c>
      <c r="U185" s="34"/>
      <c r="V185" s="34"/>
      <c r="W185" s="34"/>
      <c r="X185" s="34"/>
      <c r="Y185" s="34"/>
      <c r="Z185" s="34"/>
      <c r="AA185" s="34"/>
      <c r="AB185" s="34"/>
      <c r="AC185" s="34"/>
      <c r="AD185" s="34"/>
      <c r="AE185" s="34"/>
      <c r="AR185" s="152" t="s">
        <v>222</v>
      </c>
      <c r="AT185" s="152" t="s">
        <v>219</v>
      </c>
      <c r="AU185" s="152" t="s">
        <v>81</v>
      </c>
      <c r="AY185" s="19" t="s">
        <v>136</v>
      </c>
      <c r="BE185" s="153">
        <f>IF(N185="základní",J185,0)</f>
        <v>0</v>
      </c>
      <c r="BF185" s="153">
        <f>IF(N185="snížená",J185,0)</f>
        <v>0</v>
      </c>
      <c r="BG185" s="153">
        <f>IF(N185="zákl. přenesená",J185,0)</f>
        <v>0</v>
      </c>
      <c r="BH185" s="153">
        <f>IF(N185="sníž. přenesená",J185,0)</f>
        <v>0</v>
      </c>
      <c r="BI185" s="153">
        <f>IF(N185="nulová",J185,0)</f>
        <v>0</v>
      </c>
      <c r="BJ185" s="19" t="s">
        <v>79</v>
      </c>
      <c r="BK185" s="153">
        <f>ROUND(I185*H185,2)</f>
        <v>0</v>
      </c>
      <c r="BL185" s="19" t="s">
        <v>143</v>
      </c>
      <c r="BM185" s="152" t="s">
        <v>233</v>
      </c>
    </row>
    <row r="186" spans="1:65" s="13" customFormat="1">
      <c r="B186" s="159"/>
      <c r="D186" s="160" t="s">
        <v>147</v>
      </c>
      <c r="E186" s="161" t="s">
        <v>3</v>
      </c>
      <c r="F186" s="162" t="s">
        <v>215</v>
      </c>
      <c r="H186" s="161" t="s">
        <v>3</v>
      </c>
      <c r="I186" s="163"/>
      <c r="L186" s="159"/>
      <c r="M186" s="164"/>
      <c r="N186" s="165"/>
      <c r="O186" s="165"/>
      <c r="P186" s="165"/>
      <c r="Q186" s="165"/>
      <c r="R186" s="165"/>
      <c r="S186" s="165"/>
      <c r="T186" s="166"/>
      <c r="AT186" s="161" t="s">
        <v>147</v>
      </c>
      <c r="AU186" s="161" t="s">
        <v>81</v>
      </c>
      <c r="AV186" s="13" t="s">
        <v>79</v>
      </c>
      <c r="AW186" s="13" t="s">
        <v>32</v>
      </c>
      <c r="AX186" s="13" t="s">
        <v>71</v>
      </c>
      <c r="AY186" s="161" t="s">
        <v>136</v>
      </c>
    </row>
    <row r="187" spans="1:65" s="14" customFormat="1">
      <c r="B187" s="167"/>
      <c r="D187" s="160" t="s">
        <v>147</v>
      </c>
      <c r="E187" s="168" t="s">
        <v>3</v>
      </c>
      <c r="F187" s="169" t="s">
        <v>217</v>
      </c>
      <c r="H187" s="170">
        <v>22</v>
      </c>
      <c r="I187" s="171"/>
      <c r="L187" s="167"/>
      <c r="M187" s="172"/>
      <c r="N187" s="173"/>
      <c r="O187" s="173"/>
      <c r="P187" s="173"/>
      <c r="Q187" s="173"/>
      <c r="R187" s="173"/>
      <c r="S187" s="173"/>
      <c r="T187" s="174"/>
      <c r="AT187" s="168" t="s">
        <v>147</v>
      </c>
      <c r="AU187" s="168" t="s">
        <v>81</v>
      </c>
      <c r="AV187" s="14" t="s">
        <v>81</v>
      </c>
      <c r="AW187" s="14" t="s">
        <v>32</v>
      </c>
      <c r="AX187" s="14" t="s">
        <v>79</v>
      </c>
      <c r="AY187" s="168" t="s">
        <v>136</v>
      </c>
    </row>
    <row r="188" spans="1:65" s="14" customFormat="1">
      <c r="B188" s="167"/>
      <c r="D188" s="160" t="s">
        <v>147</v>
      </c>
      <c r="F188" s="169" t="s">
        <v>234</v>
      </c>
      <c r="H188" s="170">
        <v>11</v>
      </c>
      <c r="I188" s="171"/>
      <c r="L188" s="167"/>
      <c r="M188" s="172"/>
      <c r="N188" s="173"/>
      <c r="O188" s="173"/>
      <c r="P188" s="173"/>
      <c r="Q188" s="173"/>
      <c r="R188" s="173"/>
      <c r="S188" s="173"/>
      <c r="T188" s="174"/>
      <c r="AT188" s="168" t="s">
        <v>147</v>
      </c>
      <c r="AU188" s="168" t="s">
        <v>81</v>
      </c>
      <c r="AV188" s="14" t="s">
        <v>81</v>
      </c>
      <c r="AW188" s="14" t="s">
        <v>4</v>
      </c>
      <c r="AX188" s="14" t="s">
        <v>79</v>
      </c>
      <c r="AY188" s="168" t="s">
        <v>136</v>
      </c>
    </row>
    <row r="189" spans="1:65" s="2" customFormat="1" ht="49.15" customHeight="1">
      <c r="A189" s="34"/>
      <c r="B189" s="140"/>
      <c r="C189" s="141" t="s">
        <v>235</v>
      </c>
      <c r="D189" s="141" t="s">
        <v>139</v>
      </c>
      <c r="E189" s="142" t="s">
        <v>236</v>
      </c>
      <c r="F189" s="143" t="s">
        <v>237</v>
      </c>
      <c r="G189" s="144" t="s">
        <v>207</v>
      </c>
      <c r="H189" s="145">
        <v>218</v>
      </c>
      <c r="I189" s="146"/>
      <c r="J189" s="147">
        <f>ROUND(I189*H189,2)</f>
        <v>0</v>
      </c>
      <c r="K189" s="143" t="s">
        <v>142</v>
      </c>
      <c r="L189" s="35"/>
      <c r="M189" s="148" t="s">
        <v>3</v>
      </c>
      <c r="N189" s="149" t="s">
        <v>42</v>
      </c>
      <c r="O189" s="55"/>
      <c r="P189" s="150">
        <f>O189*H189</f>
        <v>0</v>
      </c>
      <c r="Q189" s="150">
        <v>4.5900000000000003E-3</v>
      </c>
      <c r="R189" s="150">
        <f>Q189*H189</f>
        <v>1.0006200000000001</v>
      </c>
      <c r="S189" s="150">
        <v>0</v>
      </c>
      <c r="T189" s="151">
        <f>S189*H189</f>
        <v>0</v>
      </c>
      <c r="U189" s="34"/>
      <c r="V189" s="34"/>
      <c r="W189" s="34"/>
      <c r="X189" s="34"/>
      <c r="Y189" s="34"/>
      <c r="Z189" s="34"/>
      <c r="AA189" s="34"/>
      <c r="AB189" s="34"/>
      <c r="AC189" s="34"/>
      <c r="AD189" s="34"/>
      <c r="AE189" s="34"/>
      <c r="AR189" s="152" t="s">
        <v>143</v>
      </c>
      <c r="AT189" s="152" t="s">
        <v>139</v>
      </c>
      <c r="AU189" s="152" t="s">
        <v>81</v>
      </c>
      <c r="AY189" s="19" t="s">
        <v>136</v>
      </c>
      <c r="BE189" s="153">
        <f>IF(N189="základní",J189,0)</f>
        <v>0</v>
      </c>
      <c r="BF189" s="153">
        <f>IF(N189="snížená",J189,0)</f>
        <v>0</v>
      </c>
      <c r="BG189" s="153">
        <f>IF(N189="zákl. přenesená",J189,0)</f>
        <v>0</v>
      </c>
      <c r="BH189" s="153">
        <f>IF(N189="sníž. přenesená",J189,0)</f>
        <v>0</v>
      </c>
      <c r="BI189" s="153">
        <f>IF(N189="nulová",J189,0)</f>
        <v>0</v>
      </c>
      <c r="BJ189" s="19" t="s">
        <v>79</v>
      </c>
      <c r="BK189" s="153">
        <f>ROUND(I189*H189,2)</f>
        <v>0</v>
      </c>
      <c r="BL189" s="19" t="s">
        <v>143</v>
      </c>
      <c r="BM189" s="152" t="s">
        <v>238</v>
      </c>
    </row>
    <row r="190" spans="1:65" s="2" customFormat="1">
      <c r="A190" s="34"/>
      <c r="B190" s="35"/>
      <c r="C190" s="34"/>
      <c r="D190" s="154" t="s">
        <v>145</v>
      </c>
      <c r="E190" s="34"/>
      <c r="F190" s="155" t="s">
        <v>239</v>
      </c>
      <c r="G190" s="34"/>
      <c r="H190" s="34"/>
      <c r="I190" s="156"/>
      <c r="J190" s="34"/>
      <c r="K190" s="34"/>
      <c r="L190" s="35"/>
      <c r="M190" s="157"/>
      <c r="N190" s="158"/>
      <c r="O190" s="55"/>
      <c r="P190" s="55"/>
      <c r="Q190" s="55"/>
      <c r="R190" s="55"/>
      <c r="S190" s="55"/>
      <c r="T190" s="56"/>
      <c r="U190" s="34"/>
      <c r="V190" s="34"/>
      <c r="W190" s="34"/>
      <c r="X190" s="34"/>
      <c r="Y190" s="34"/>
      <c r="Z190" s="34"/>
      <c r="AA190" s="34"/>
      <c r="AB190" s="34"/>
      <c r="AC190" s="34"/>
      <c r="AD190" s="34"/>
      <c r="AE190" s="34"/>
      <c r="AT190" s="19" t="s">
        <v>145</v>
      </c>
      <c r="AU190" s="19" t="s">
        <v>81</v>
      </c>
    </row>
    <row r="191" spans="1:65" s="13" customFormat="1">
      <c r="B191" s="159"/>
      <c r="D191" s="160" t="s">
        <v>147</v>
      </c>
      <c r="E191" s="161" t="s">
        <v>3</v>
      </c>
      <c r="F191" s="162" t="s">
        <v>240</v>
      </c>
      <c r="H191" s="161" t="s">
        <v>3</v>
      </c>
      <c r="I191" s="163"/>
      <c r="L191" s="159"/>
      <c r="M191" s="164"/>
      <c r="N191" s="165"/>
      <c r="O191" s="165"/>
      <c r="P191" s="165"/>
      <c r="Q191" s="165"/>
      <c r="R191" s="165"/>
      <c r="S191" s="165"/>
      <c r="T191" s="166"/>
      <c r="AT191" s="161" t="s">
        <v>147</v>
      </c>
      <c r="AU191" s="161" t="s">
        <v>81</v>
      </c>
      <c r="AV191" s="13" t="s">
        <v>79</v>
      </c>
      <c r="AW191" s="13" t="s">
        <v>32</v>
      </c>
      <c r="AX191" s="13" t="s">
        <v>71</v>
      </c>
      <c r="AY191" s="161" t="s">
        <v>136</v>
      </c>
    </row>
    <row r="192" spans="1:65" s="14" customFormat="1">
      <c r="B192" s="167"/>
      <c r="D192" s="160" t="s">
        <v>147</v>
      </c>
      <c r="E192" s="168" t="s">
        <v>3</v>
      </c>
      <c r="F192" s="169" t="s">
        <v>241</v>
      </c>
      <c r="H192" s="170">
        <v>138</v>
      </c>
      <c r="I192" s="171"/>
      <c r="L192" s="167"/>
      <c r="M192" s="172"/>
      <c r="N192" s="173"/>
      <c r="O192" s="173"/>
      <c r="P192" s="173"/>
      <c r="Q192" s="173"/>
      <c r="R192" s="173"/>
      <c r="S192" s="173"/>
      <c r="T192" s="174"/>
      <c r="AT192" s="168" t="s">
        <v>147</v>
      </c>
      <c r="AU192" s="168" t="s">
        <v>81</v>
      </c>
      <c r="AV192" s="14" t="s">
        <v>81</v>
      </c>
      <c r="AW192" s="14" t="s">
        <v>32</v>
      </c>
      <c r="AX192" s="14" t="s">
        <v>71</v>
      </c>
      <c r="AY192" s="168" t="s">
        <v>136</v>
      </c>
    </row>
    <row r="193" spans="1:65" s="13" customFormat="1">
      <c r="B193" s="159"/>
      <c r="D193" s="160" t="s">
        <v>147</v>
      </c>
      <c r="E193" s="161" t="s">
        <v>3</v>
      </c>
      <c r="F193" s="162" t="s">
        <v>215</v>
      </c>
      <c r="H193" s="161" t="s">
        <v>3</v>
      </c>
      <c r="I193" s="163"/>
      <c r="L193" s="159"/>
      <c r="M193" s="164"/>
      <c r="N193" s="165"/>
      <c r="O193" s="165"/>
      <c r="P193" s="165"/>
      <c r="Q193" s="165"/>
      <c r="R193" s="165"/>
      <c r="S193" s="165"/>
      <c r="T193" s="166"/>
      <c r="AT193" s="161" t="s">
        <v>147</v>
      </c>
      <c r="AU193" s="161" t="s">
        <v>81</v>
      </c>
      <c r="AV193" s="13" t="s">
        <v>79</v>
      </c>
      <c r="AW193" s="13" t="s">
        <v>32</v>
      </c>
      <c r="AX193" s="13" t="s">
        <v>71</v>
      </c>
      <c r="AY193" s="161" t="s">
        <v>136</v>
      </c>
    </row>
    <row r="194" spans="1:65" s="14" customFormat="1">
      <c r="B194" s="167"/>
      <c r="D194" s="160" t="s">
        <v>147</v>
      </c>
      <c r="E194" s="168" t="s">
        <v>3</v>
      </c>
      <c r="F194" s="169" t="s">
        <v>242</v>
      </c>
      <c r="H194" s="170">
        <v>80</v>
      </c>
      <c r="I194" s="171"/>
      <c r="L194" s="167"/>
      <c r="M194" s="172"/>
      <c r="N194" s="173"/>
      <c r="O194" s="173"/>
      <c r="P194" s="173"/>
      <c r="Q194" s="173"/>
      <c r="R194" s="173"/>
      <c r="S194" s="173"/>
      <c r="T194" s="174"/>
      <c r="AT194" s="168" t="s">
        <v>147</v>
      </c>
      <c r="AU194" s="168" t="s">
        <v>81</v>
      </c>
      <c r="AV194" s="14" t="s">
        <v>81</v>
      </c>
      <c r="AW194" s="14" t="s">
        <v>32</v>
      </c>
      <c r="AX194" s="14" t="s">
        <v>71</v>
      </c>
      <c r="AY194" s="168" t="s">
        <v>136</v>
      </c>
    </row>
    <row r="195" spans="1:65" s="16" customFormat="1">
      <c r="B195" s="183"/>
      <c r="D195" s="160" t="s">
        <v>147</v>
      </c>
      <c r="E195" s="184" t="s">
        <v>3</v>
      </c>
      <c r="F195" s="185" t="s">
        <v>153</v>
      </c>
      <c r="H195" s="186">
        <v>218</v>
      </c>
      <c r="I195" s="187"/>
      <c r="L195" s="183"/>
      <c r="M195" s="188"/>
      <c r="N195" s="189"/>
      <c r="O195" s="189"/>
      <c r="P195" s="189"/>
      <c r="Q195" s="189"/>
      <c r="R195" s="189"/>
      <c r="S195" s="189"/>
      <c r="T195" s="190"/>
      <c r="AT195" s="184" t="s">
        <v>147</v>
      </c>
      <c r="AU195" s="184" t="s">
        <v>81</v>
      </c>
      <c r="AV195" s="16" t="s">
        <v>143</v>
      </c>
      <c r="AW195" s="16" t="s">
        <v>32</v>
      </c>
      <c r="AX195" s="16" t="s">
        <v>79</v>
      </c>
      <c r="AY195" s="184" t="s">
        <v>136</v>
      </c>
    </row>
    <row r="196" spans="1:65" s="2" customFormat="1" ht="16.5" customHeight="1">
      <c r="A196" s="34"/>
      <c r="B196" s="140"/>
      <c r="C196" s="191" t="s">
        <v>243</v>
      </c>
      <c r="D196" s="191" t="s">
        <v>219</v>
      </c>
      <c r="E196" s="192" t="s">
        <v>244</v>
      </c>
      <c r="F196" s="193" t="s">
        <v>245</v>
      </c>
      <c r="G196" s="194" t="s">
        <v>207</v>
      </c>
      <c r="H196" s="195">
        <v>40</v>
      </c>
      <c r="I196" s="196"/>
      <c r="J196" s="197">
        <f>ROUND(I196*H196,2)</f>
        <v>0</v>
      </c>
      <c r="K196" s="193" t="s">
        <v>142</v>
      </c>
      <c r="L196" s="198"/>
      <c r="M196" s="199" t="s">
        <v>3</v>
      </c>
      <c r="N196" s="200" t="s">
        <v>42</v>
      </c>
      <c r="O196" s="55"/>
      <c r="P196" s="150">
        <f>O196*H196</f>
        <v>0</v>
      </c>
      <c r="Q196" s="150">
        <v>7.8E-2</v>
      </c>
      <c r="R196" s="150">
        <f>Q196*H196</f>
        <v>3.12</v>
      </c>
      <c r="S196" s="150">
        <v>0</v>
      </c>
      <c r="T196" s="151">
        <f>S196*H196</f>
        <v>0</v>
      </c>
      <c r="U196" s="34"/>
      <c r="V196" s="34"/>
      <c r="W196" s="34"/>
      <c r="X196" s="34"/>
      <c r="Y196" s="34"/>
      <c r="Z196" s="34"/>
      <c r="AA196" s="34"/>
      <c r="AB196" s="34"/>
      <c r="AC196" s="34"/>
      <c r="AD196" s="34"/>
      <c r="AE196" s="34"/>
      <c r="AR196" s="152" t="s">
        <v>222</v>
      </c>
      <c r="AT196" s="152" t="s">
        <v>219</v>
      </c>
      <c r="AU196" s="152" t="s">
        <v>81</v>
      </c>
      <c r="AY196" s="19" t="s">
        <v>136</v>
      </c>
      <c r="BE196" s="153">
        <f>IF(N196="základní",J196,0)</f>
        <v>0</v>
      </c>
      <c r="BF196" s="153">
        <f>IF(N196="snížená",J196,0)</f>
        <v>0</v>
      </c>
      <c r="BG196" s="153">
        <f>IF(N196="zákl. přenesená",J196,0)</f>
        <v>0</v>
      </c>
      <c r="BH196" s="153">
        <f>IF(N196="sníž. přenesená",J196,0)</f>
        <v>0</v>
      </c>
      <c r="BI196" s="153">
        <f>IF(N196="nulová",J196,0)</f>
        <v>0</v>
      </c>
      <c r="BJ196" s="19" t="s">
        <v>79</v>
      </c>
      <c r="BK196" s="153">
        <f>ROUND(I196*H196,2)</f>
        <v>0</v>
      </c>
      <c r="BL196" s="19" t="s">
        <v>143</v>
      </c>
      <c r="BM196" s="152" t="s">
        <v>246</v>
      </c>
    </row>
    <row r="197" spans="1:65" s="2" customFormat="1" ht="19.5">
      <c r="A197" s="34"/>
      <c r="B197" s="35"/>
      <c r="C197" s="34"/>
      <c r="D197" s="160" t="s">
        <v>247</v>
      </c>
      <c r="E197" s="34"/>
      <c r="F197" s="201" t="s">
        <v>248</v>
      </c>
      <c r="G197" s="34"/>
      <c r="H197" s="34"/>
      <c r="I197" s="156"/>
      <c r="J197" s="34"/>
      <c r="K197" s="34"/>
      <c r="L197" s="35"/>
      <c r="M197" s="157"/>
      <c r="N197" s="158"/>
      <c r="O197" s="55"/>
      <c r="P197" s="55"/>
      <c r="Q197" s="55"/>
      <c r="R197" s="55"/>
      <c r="S197" s="55"/>
      <c r="T197" s="56"/>
      <c r="U197" s="34"/>
      <c r="V197" s="34"/>
      <c r="W197" s="34"/>
      <c r="X197" s="34"/>
      <c r="Y197" s="34"/>
      <c r="Z197" s="34"/>
      <c r="AA197" s="34"/>
      <c r="AB197" s="34"/>
      <c r="AC197" s="34"/>
      <c r="AD197" s="34"/>
      <c r="AE197" s="34"/>
      <c r="AT197" s="19" t="s">
        <v>247</v>
      </c>
      <c r="AU197" s="19" t="s">
        <v>81</v>
      </c>
    </row>
    <row r="198" spans="1:65" s="13" customFormat="1">
      <c r="B198" s="159"/>
      <c r="D198" s="160" t="s">
        <v>147</v>
      </c>
      <c r="E198" s="161" t="s">
        <v>3</v>
      </c>
      <c r="F198" s="162" t="s">
        <v>215</v>
      </c>
      <c r="H198" s="161" t="s">
        <v>3</v>
      </c>
      <c r="I198" s="163"/>
      <c r="L198" s="159"/>
      <c r="M198" s="164"/>
      <c r="N198" s="165"/>
      <c r="O198" s="165"/>
      <c r="P198" s="165"/>
      <c r="Q198" s="165"/>
      <c r="R198" s="165"/>
      <c r="S198" s="165"/>
      <c r="T198" s="166"/>
      <c r="AT198" s="161" t="s">
        <v>147</v>
      </c>
      <c r="AU198" s="161" t="s">
        <v>81</v>
      </c>
      <c r="AV198" s="13" t="s">
        <v>79</v>
      </c>
      <c r="AW198" s="13" t="s">
        <v>32</v>
      </c>
      <c r="AX198" s="13" t="s">
        <v>71</v>
      </c>
      <c r="AY198" s="161" t="s">
        <v>136</v>
      </c>
    </row>
    <row r="199" spans="1:65" s="14" customFormat="1">
      <c r="B199" s="167"/>
      <c r="D199" s="160" t="s">
        <v>147</v>
      </c>
      <c r="E199" s="168" t="s">
        <v>3</v>
      </c>
      <c r="F199" s="169" t="s">
        <v>242</v>
      </c>
      <c r="H199" s="170">
        <v>80</v>
      </c>
      <c r="I199" s="171"/>
      <c r="L199" s="167"/>
      <c r="M199" s="172"/>
      <c r="N199" s="173"/>
      <c r="O199" s="173"/>
      <c r="P199" s="173"/>
      <c r="Q199" s="173"/>
      <c r="R199" s="173"/>
      <c r="S199" s="173"/>
      <c r="T199" s="174"/>
      <c r="AT199" s="168" t="s">
        <v>147</v>
      </c>
      <c r="AU199" s="168" t="s">
        <v>81</v>
      </c>
      <c r="AV199" s="14" t="s">
        <v>81</v>
      </c>
      <c r="AW199" s="14" t="s">
        <v>32</v>
      </c>
      <c r="AX199" s="14" t="s">
        <v>79</v>
      </c>
      <c r="AY199" s="168" t="s">
        <v>136</v>
      </c>
    </row>
    <row r="200" spans="1:65" s="14" customFormat="1">
      <c r="B200" s="167"/>
      <c r="D200" s="160" t="s">
        <v>147</v>
      </c>
      <c r="F200" s="169" t="s">
        <v>249</v>
      </c>
      <c r="H200" s="170">
        <v>40</v>
      </c>
      <c r="I200" s="171"/>
      <c r="L200" s="167"/>
      <c r="M200" s="172"/>
      <c r="N200" s="173"/>
      <c r="O200" s="173"/>
      <c r="P200" s="173"/>
      <c r="Q200" s="173"/>
      <c r="R200" s="173"/>
      <c r="S200" s="173"/>
      <c r="T200" s="174"/>
      <c r="AT200" s="168" t="s">
        <v>147</v>
      </c>
      <c r="AU200" s="168" t="s">
        <v>81</v>
      </c>
      <c r="AV200" s="14" t="s">
        <v>81</v>
      </c>
      <c r="AW200" s="14" t="s">
        <v>4</v>
      </c>
      <c r="AX200" s="14" t="s">
        <v>79</v>
      </c>
      <c r="AY200" s="168" t="s">
        <v>136</v>
      </c>
    </row>
    <row r="201" spans="1:65" s="2" customFormat="1" ht="21.75" customHeight="1">
      <c r="A201" s="34"/>
      <c r="B201" s="140"/>
      <c r="C201" s="191" t="s">
        <v>250</v>
      </c>
      <c r="D201" s="191" t="s">
        <v>219</v>
      </c>
      <c r="E201" s="192" t="s">
        <v>251</v>
      </c>
      <c r="F201" s="193" t="s">
        <v>252</v>
      </c>
      <c r="G201" s="194" t="s">
        <v>207</v>
      </c>
      <c r="H201" s="195">
        <v>69</v>
      </c>
      <c r="I201" s="196"/>
      <c r="J201" s="197">
        <f>ROUND(I201*H201,2)</f>
        <v>0</v>
      </c>
      <c r="K201" s="193" t="s">
        <v>3</v>
      </c>
      <c r="L201" s="198"/>
      <c r="M201" s="199" t="s">
        <v>3</v>
      </c>
      <c r="N201" s="200" t="s">
        <v>42</v>
      </c>
      <c r="O201" s="55"/>
      <c r="P201" s="150">
        <f>O201*H201</f>
        <v>0</v>
      </c>
      <c r="Q201" s="150">
        <v>7.4999999999999997E-2</v>
      </c>
      <c r="R201" s="150">
        <f>Q201*H201</f>
        <v>5.1749999999999998</v>
      </c>
      <c r="S201" s="150">
        <v>0</v>
      </c>
      <c r="T201" s="151">
        <f>S201*H201</f>
        <v>0</v>
      </c>
      <c r="U201" s="34"/>
      <c r="V201" s="34"/>
      <c r="W201" s="34"/>
      <c r="X201" s="34"/>
      <c r="Y201" s="34"/>
      <c r="Z201" s="34"/>
      <c r="AA201" s="34"/>
      <c r="AB201" s="34"/>
      <c r="AC201" s="34"/>
      <c r="AD201" s="34"/>
      <c r="AE201" s="34"/>
      <c r="AR201" s="152" t="s">
        <v>222</v>
      </c>
      <c r="AT201" s="152" t="s">
        <v>219</v>
      </c>
      <c r="AU201" s="152" t="s">
        <v>81</v>
      </c>
      <c r="AY201" s="19" t="s">
        <v>136</v>
      </c>
      <c r="BE201" s="153">
        <f>IF(N201="základní",J201,0)</f>
        <v>0</v>
      </c>
      <c r="BF201" s="153">
        <f>IF(N201="snížená",J201,0)</f>
        <v>0</v>
      </c>
      <c r="BG201" s="153">
        <f>IF(N201="zákl. přenesená",J201,0)</f>
        <v>0</v>
      </c>
      <c r="BH201" s="153">
        <f>IF(N201="sníž. přenesená",J201,0)</f>
        <v>0</v>
      </c>
      <c r="BI201" s="153">
        <f>IF(N201="nulová",J201,0)</f>
        <v>0</v>
      </c>
      <c r="BJ201" s="19" t="s">
        <v>79</v>
      </c>
      <c r="BK201" s="153">
        <f>ROUND(I201*H201,2)</f>
        <v>0</v>
      </c>
      <c r="BL201" s="19" t="s">
        <v>143</v>
      </c>
      <c r="BM201" s="152" t="s">
        <v>253</v>
      </c>
    </row>
    <row r="202" spans="1:65" s="13" customFormat="1">
      <c r="B202" s="159"/>
      <c r="D202" s="160" t="s">
        <v>147</v>
      </c>
      <c r="E202" s="161" t="s">
        <v>3</v>
      </c>
      <c r="F202" s="162" t="s">
        <v>240</v>
      </c>
      <c r="H202" s="161" t="s">
        <v>3</v>
      </c>
      <c r="I202" s="163"/>
      <c r="L202" s="159"/>
      <c r="M202" s="164"/>
      <c r="N202" s="165"/>
      <c r="O202" s="165"/>
      <c r="P202" s="165"/>
      <c r="Q202" s="165"/>
      <c r="R202" s="165"/>
      <c r="S202" s="165"/>
      <c r="T202" s="166"/>
      <c r="AT202" s="161" t="s">
        <v>147</v>
      </c>
      <c r="AU202" s="161" t="s">
        <v>81</v>
      </c>
      <c r="AV202" s="13" t="s">
        <v>79</v>
      </c>
      <c r="AW202" s="13" t="s">
        <v>32</v>
      </c>
      <c r="AX202" s="13" t="s">
        <v>71</v>
      </c>
      <c r="AY202" s="161" t="s">
        <v>136</v>
      </c>
    </row>
    <row r="203" spans="1:65" s="14" customFormat="1">
      <c r="B203" s="167"/>
      <c r="D203" s="160" t="s">
        <v>147</v>
      </c>
      <c r="E203" s="168" t="s">
        <v>3</v>
      </c>
      <c r="F203" s="169" t="s">
        <v>241</v>
      </c>
      <c r="H203" s="170">
        <v>138</v>
      </c>
      <c r="I203" s="171"/>
      <c r="L203" s="167"/>
      <c r="M203" s="172"/>
      <c r="N203" s="173"/>
      <c r="O203" s="173"/>
      <c r="P203" s="173"/>
      <c r="Q203" s="173"/>
      <c r="R203" s="173"/>
      <c r="S203" s="173"/>
      <c r="T203" s="174"/>
      <c r="AT203" s="168" t="s">
        <v>147</v>
      </c>
      <c r="AU203" s="168" t="s">
        <v>81</v>
      </c>
      <c r="AV203" s="14" t="s">
        <v>81</v>
      </c>
      <c r="AW203" s="14" t="s">
        <v>32</v>
      </c>
      <c r="AX203" s="14" t="s">
        <v>79</v>
      </c>
      <c r="AY203" s="168" t="s">
        <v>136</v>
      </c>
    </row>
    <row r="204" spans="1:65" s="14" customFormat="1">
      <c r="B204" s="167"/>
      <c r="D204" s="160" t="s">
        <v>147</v>
      </c>
      <c r="F204" s="169" t="s">
        <v>254</v>
      </c>
      <c r="H204" s="170">
        <v>69</v>
      </c>
      <c r="I204" s="171"/>
      <c r="L204" s="167"/>
      <c r="M204" s="172"/>
      <c r="N204" s="173"/>
      <c r="O204" s="173"/>
      <c r="P204" s="173"/>
      <c r="Q204" s="173"/>
      <c r="R204" s="173"/>
      <c r="S204" s="173"/>
      <c r="T204" s="174"/>
      <c r="AT204" s="168" t="s">
        <v>147</v>
      </c>
      <c r="AU204" s="168" t="s">
        <v>81</v>
      </c>
      <c r="AV204" s="14" t="s">
        <v>81</v>
      </c>
      <c r="AW204" s="14" t="s">
        <v>4</v>
      </c>
      <c r="AX204" s="14" t="s">
        <v>79</v>
      </c>
      <c r="AY204" s="168" t="s">
        <v>136</v>
      </c>
    </row>
    <row r="205" spans="1:65" s="12" customFormat="1" ht="22.9" customHeight="1">
      <c r="B205" s="127"/>
      <c r="D205" s="128" t="s">
        <v>70</v>
      </c>
      <c r="E205" s="138" t="s">
        <v>255</v>
      </c>
      <c r="F205" s="138" t="s">
        <v>256</v>
      </c>
      <c r="I205" s="130"/>
      <c r="J205" s="139">
        <f>BK205</f>
        <v>0</v>
      </c>
      <c r="L205" s="127"/>
      <c r="M205" s="132"/>
      <c r="N205" s="133"/>
      <c r="O205" s="133"/>
      <c r="P205" s="134">
        <f>SUM(P206:P248)</f>
        <v>0</v>
      </c>
      <c r="Q205" s="133"/>
      <c r="R205" s="134">
        <f>SUM(R206:R248)</f>
        <v>0.42286782000000001</v>
      </c>
      <c r="S205" s="133"/>
      <c r="T205" s="135">
        <f>SUM(T206:T248)</f>
        <v>0</v>
      </c>
      <c r="AR205" s="128" t="s">
        <v>79</v>
      </c>
      <c r="AT205" s="136" t="s">
        <v>70</v>
      </c>
      <c r="AU205" s="136" t="s">
        <v>79</v>
      </c>
      <c r="AY205" s="128" t="s">
        <v>136</v>
      </c>
      <c r="BK205" s="137">
        <f>SUM(BK206:BK248)</f>
        <v>0</v>
      </c>
    </row>
    <row r="206" spans="1:65" s="2" customFormat="1" ht="24.2" customHeight="1">
      <c r="A206" s="34"/>
      <c r="B206" s="140"/>
      <c r="C206" s="141" t="s">
        <v>257</v>
      </c>
      <c r="D206" s="141" t="s">
        <v>139</v>
      </c>
      <c r="E206" s="142" t="s">
        <v>258</v>
      </c>
      <c r="F206" s="143" t="s">
        <v>259</v>
      </c>
      <c r="G206" s="144" t="s">
        <v>87</v>
      </c>
      <c r="H206" s="145">
        <v>5.9390000000000001</v>
      </c>
      <c r="I206" s="146"/>
      <c r="J206" s="147">
        <f>ROUND(I206*H206,2)</f>
        <v>0</v>
      </c>
      <c r="K206" s="143" t="s">
        <v>142</v>
      </c>
      <c r="L206" s="35"/>
      <c r="M206" s="148" t="s">
        <v>3</v>
      </c>
      <c r="N206" s="149" t="s">
        <v>42</v>
      </c>
      <c r="O206" s="55"/>
      <c r="P206" s="150">
        <f>O206*H206</f>
        <v>0</v>
      </c>
      <c r="Q206" s="150">
        <v>3.8899999999999997E-2</v>
      </c>
      <c r="R206" s="150">
        <f>Q206*H206</f>
        <v>0.23102709999999999</v>
      </c>
      <c r="S206" s="150">
        <v>0</v>
      </c>
      <c r="T206" s="151">
        <f>S206*H206</f>
        <v>0</v>
      </c>
      <c r="U206" s="34"/>
      <c r="V206" s="34"/>
      <c r="W206" s="34"/>
      <c r="X206" s="34"/>
      <c r="Y206" s="34"/>
      <c r="Z206" s="34"/>
      <c r="AA206" s="34"/>
      <c r="AB206" s="34"/>
      <c r="AC206" s="34"/>
      <c r="AD206" s="34"/>
      <c r="AE206" s="34"/>
      <c r="AR206" s="152" t="s">
        <v>143</v>
      </c>
      <c r="AT206" s="152" t="s">
        <v>139</v>
      </c>
      <c r="AU206" s="152" t="s">
        <v>81</v>
      </c>
      <c r="AY206" s="19" t="s">
        <v>136</v>
      </c>
      <c r="BE206" s="153">
        <f>IF(N206="základní",J206,0)</f>
        <v>0</v>
      </c>
      <c r="BF206" s="153">
        <f>IF(N206="snížená",J206,0)</f>
        <v>0</v>
      </c>
      <c r="BG206" s="153">
        <f>IF(N206="zákl. přenesená",J206,0)</f>
        <v>0</v>
      </c>
      <c r="BH206" s="153">
        <f>IF(N206="sníž. přenesená",J206,0)</f>
        <v>0</v>
      </c>
      <c r="BI206" s="153">
        <f>IF(N206="nulová",J206,0)</f>
        <v>0</v>
      </c>
      <c r="BJ206" s="19" t="s">
        <v>79</v>
      </c>
      <c r="BK206" s="153">
        <f>ROUND(I206*H206,2)</f>
        <v>0</v>
      </c>
      <c r="BL206" s="19" t="s">
        <v>143</v>
      </c>
      <c r="BM206" s="152" t="s">
        <v>260</v>
      </c>
    </row>
    <row r="207" spans="1:65" s="2" customFormat="1">
      <c r="A207" s="34"/>
      <c r="B207" s="35"/>
      <c r="C207" s="34"/>
      <c r="D207" s="154" t="s">
        <v>145</v>
      </c>
      <c r="E207" s="34"/>
      <c r="F207" s="155" t="s">
        <v>261</v>
      </c>
      <c r="G207" s="34"/>
      <c r="H207" s="34"/>
      <c r="I207" s="156"/>
      <c r="J207" s="34"/>
      <c r="K207" s="34"/>
      <c r="L207" s="35"/>
      <c r="M207" s="157"/>
      <c r="N207" s="158"/>
      <c r="O207" s="55"/>
      <c r="P207" s="55"/>
      <c r="Q207" s="55"/>
      <c r="R207" s="55"/>
      <c r="S207" s="55"/>
      <c r="T207" s="56"/>
      <c r="U207" s="34"/>
      <c r="V207" s="34"/>
      <c r="W207" s="34"/>
      <c r="X207" s="34"/>
      <c r="Y207" s="34"/>
      <c r="Z207" s="34"/>
      <c r="AA207" s="34"/>
      <c r="AB207" s="34"/>
      <c r="AC207" s="34"/>
      <c r="AD207" s="34"/>
      <c r="AE207" s="34"/>
      <c r="AT207" s="19" t="s">
        <v>145</v>
      </c>
      <c r="AU207" s="19" t="s">
        <v>81</v>
      </c>
    </row>
    <row r="208" spans="1:65" s="13" customFormat="1" ht="33.75">
      <c r="B208" s="159"/>
      <c r="D208" s="160" t="s">
        <v>147</v>
      </c>
      <c r="E208" s="161" t="s">
        <v>3</v>
      </c>
      <c r="F208" s="162" t="s">
        <v>262</v>
      </c>
      <c r="H208" s="161" t="s">
        <v>3</v>
      </c>
      <c r="I208" s="163"/>
      <c r="L208" s="159"/>
      <c r="M208" s="164"/>
      <c r="N208" s="165"/>
      <c r="O208" s="165"/>
      <c r="P208" s="165"/>
      <c r="Q208" s="165"/>
      <c r="R208" s="165"/>
      <c r="S208" s="165"/>
      <c r="T208" s="166"/>
      <c r="AT208" s="161" t="s">
        <v>147</v>
      </c>
      <c r="AU208" s="161" t="s">
        <v>81</v>
      </c>
      <c r="AV208" s="13" t="s">
        <v>79</v>
      </c>
      <c r="AW208" s="13" t="s">
        <v>32</v>
      </c>
      <c r="AX208" s="13" t="s">
        <v>71</v>
      </c>
      <c r="AY208" s="161" t="s">
        <v>136</v>
      </c>
    </row>
    <row r="209" spans="1:65" s="13" customFormat="1">
      <c r="B209" s="159"/>
      <c r="D209" s="160" t="s">
        <v>147</v>
      </c>
      <c r="E209" s="161" t="s">
        <v>3</v>
      </c>
      <c r="F209" s="162" t="s">
        <v>211</v>
      </c>
      <c r="H209" s="161" t="s">
        <v>3</v>
      </c>
      <c r="I209" s="163"/>
      <c r="L209" s="159"/>
      <c r="M209" s="164"/>
      <c r="N209" s="165"/>
      <c r="O209" s="165"/>
      <c r="P209" s="165"/>
      <c r="Q209" s="165"/>
      <c r="R209" s="165"/>
      <c r="S209" s="165"/>
      <c r="T209" s="166"/>
      <c r="AT209" s="161" t="s">
        <v>147</v>
      </c>
      <c r="AU209" s="161" t="s">
        <v>81</v>
      </c>
      <c r="AV209" s="13" t="s">
        <v>79</v>
      </c>
      <c r="AW209" s="13" t="s">
        <v>32</v>
      </c>
      <c r="AX209" s="13" t="s">
        <v>71</v>
      </c>
      <c r="AY209" s="161" t="s">
        <v>136</v>
      </c>
    </row>
    <row r="210" spans="1:65" s="14" customFormat="1">
      <c r="B210" s="167"/>
      <c r="D210" s="160" t="s">
        <v>147</v>
      </c>
      <c r="E210" s="168" t="s">
        <v>3</v>
      </c>
      <c r="F210" s="169" t="s">
        <v>263</v>
      </c>
      <c r="H210" s="170">
        <v>2.226</v>
      </c>
      <c r="I210" s="171"/>
      <c r="L210" s="167"/>
      <c r="M210" s="172"/>
      <c r="N210" s="173"/>
      <c r="O210" s="173"/>
      <c r="P210" s="173"/>
      <c r="Q210" s="173"/>
      <c r="R210" s="173"/>
      <c r="S210" s="173"/>
      <c r="T210" s="174"/>
      <c r="AT210" s="168" t="s">
        <v>147</v>
      </c>
      <c r="AU210" s="168" t="s">
        <v>81</v>
      </c>
      <c r="AV210" s="14" t="s">
        <v>81</v>
      </c>
      <c r="AW210" s="14" t="s">
        <v>32</v>
      </c>
      <c r="AX210" s="14" t="s">
        <v>71</v>
      </c>
      <c r="AY210" s="168" t="s">
        <v>136</v>
      </c>
    </row>
    <row r="211" spans="1:65" s="13" customFormat="1">
      <c r="B211" s="159"/>
      <c r="D211" s="160" t="s">
        <v>147</v>
      </c>
      <c r="E211" s="161" t="s">
        <v>3</v>
      </c>
      <c r="F211" s="162" t="s">
        <v>213</v>
      </c>
      <c r="H211" s="161" t="s">
        <v>3</v>
      </c>
      <c r="I211" s="163"/>
      <c r="L211" s="159"/>
      <c r="M211" s="164"/>
      <c r="N211" s="165"/>
      <c r="O211" s="165"/>
      <c r="P211" s="165"/>
      <c r="Q211" s="165"/>
      <c r="R211" s="165"/>
      <c r="S211" s="165"/>
      <c r="T211" s="166"/>
      <c r="AT211" s="161" t="s">
        <v>147</v>
      </c>
      <c r="AU211" s="161" t="s">
        <v>81</v>
      </c>
      <c r="AV211" s="13" t="s">
        <v>79</v>
      </c>
      <c r="AW211" s="13" t="s">
        <v>32</v>
      </c>
      <c r="AX211" s="13" t="s">
        <v>71</v>
      </c>
      <c r="AY211" s="161" t="s">
        <v>136</v>
      </c>
    </row>
    <row r="212" spans="1:65" s="14" customFormat="1" ht="22.5">
      <c r="B212" s="167"/>
      <c r="D212" s="160" t="s">
        <v>147</v>
      </c>
      <c r="E212" s="168" t="s">
        <v>3</v>
      </c>
      <c r="F212" s="169" t="s">
        <v>264</v>
      </c>
      <c r="H212" s="170">
        <v>3.7130000000000001</v>
      </c>
      <c r="I212" s="171"/>
      <c r="L212" s="167"/>
      <c r="M212" s="172"/>
      <c r="N212" s="173"/>
      <c r="O212" s="173"/>
      <c r="P212" s="173"/>
      <c r="Q212" s="173"/>
      <c r="R212" s="173"/>
      <c r="S212" s="173"/>
      <c r="T212" s="174"/>
      <c r="AT212" s="168" t="s">
        <v>147</v>
      </c>
      <c r="AU212" s="168" t="s">
        <v>81</v>
      </c>
      <c r="AV212" s="14" t="s">
        <v>81</v>
      </c>
      <c r="AW212" s="14" t="s">
        <v>32</v>
      </c>
      <c r="AX212" s="14" t="s">
        <v>71</v>
      </c>
      <c r="AY212" s="168" t="s">
        <v>136</v>
      </c>
    </row>
    <row r="213" spans="1:65" s="16" customFormat="1">
      <c r="B213" s="183"/>
      <c r="D213" s="160" t="s">
        <v>147</v>
      </c>
      <c r="E213" s="184" t="s">
        <v>3</v>
      </c>
      <c r="F213" s="185" t="s">
        <v>153</v>
      </c>
      <c r="H213" s="186">
        <v>5.9390000000000001</v>
      </c>
      <c r="I213" s="187"/>
      <c r="L213" s="183"/>
      <c r="M213" s="188"/>
      <c r="N213" s="189"/>
      <c r="O213" s="189"/>
      <c r="P213" s="189"/>
      <c r="Q213" s="189"/>
      <c r="R213" s="189"/>
      <c r="S213" s="189"/>
      <c r="T213" s="190"/>
      <c r="AT213" s="184" t="s">
        <v>147</v>
      </c>
      <c r="AU213" s="184" t="s">
        <v>81</v>
      </c>
      <c r="AV213" s="16" t="s">
        <v>143</v>
      </c>
      <c r="AW213" s="16" t="s">
        <v>32</v>
      </c>
      <c r="AX213" s="16" t="s">
        <v>79</v>
      </c>
      <c r="AY213" s="184" t="s">
        <v>136</v>
      </c>
    </row>
    <row r="214" spans="1:65" s="2" customFormat="1" ht="24.2" customHeight="1">
      <c r="A214" s="34"/>
      <c r="B214" s="140"/>
      <c r="C214" s="141" t="s">
        <v>265</v>
      </c>
      <c r="D214" s="141" t="s">
        <v>139</v>
      </c>
      <c r="E214" s="142" t="s">
        <v>266</v>
      </c>
      <c r="F214" s="143" t="s">
        <v>267</v>
      </c>
      <c r="G214" s="144" t="s">
        <v>87</v>
      </c>
      <c r="H214" s="145">
        <v>5.766</v>
      </c>
      <c r="I214" s="146"/>
      <c r="J214" s="147">
        <f>ROUND(I214*H214,2)</f>
        <v>0</v>
      </c>
      <c r="K214" s="143" t="s">
        <v>142</v>
      </c>
      <c r="L214" s="35"/>
      <c r="M214" s="148" t="s">
        <v>3</v>
      </c>
      <c r="N214" s="149" t="s">
        <v>42</v>
      </c>
      <c r="O214" s="55"/>
      <c r="P214" s="150">
        <f>O214*H214</f>
        <v>0</v>
      </c>
      <c r="Q214" s="150">
        <v>2.5999999999999998E-4</v>
      </c>
      <c r="R214" s="150">
        <f>Q214*H214</f>
        <v>1.4991599999999998E-3</v>
      </c>
      <c r="S214" s="150">
        <v>0</v>
      </c>
      <c r="T214" s="151">
        <f>S214*H214</f>
        <v>0</v>
      </c>
      <c r="U214" s="34"/>
      <c r="V214" s="34"/>
      <c r="W214" s="34"/>
      <c r="X214" s="34"/>
      <c r="Y214" s="34"/>
      <c r="Z214" s="34"/>
      <c r="AA214" s="34"/>
      <c r="AB214" s="34"/>
      <c r="AC214" s="34"/>
      <c r="AD214" s="34"/>
      <c r="AE214" s="34"/>
      <c r="AR214" s="152" t="s">
        <v>143</v>
      </c>
      <c r="AT214" s="152" t="s">
        <v>139</v>
      </c>
      <c r="AU214" s="152" t="s">
        <v>81</v>
      </c>
      <c r="AY214" s="19" t="s">
        <v>136</v>
      </c>
      <c r="BE214" s="153">
        <f>IF(N214="základní",J214,0)</f>
        <v>0</v>
      </c>
      <c r="BF214" s="153">
        <f>IF(N214="snížená",J214,0)</f>
        <v>0</v>
      </c>
      <c r="BG214" s="153">
        <f>IF(N214="zákl. přenesená",J214,0)</f>
        <v>0</v>
      </c>
      <c r="BH214" s="153">
        <f>IF(N214="sníž. přenesená",J214,0)</f>
        <v>0</v>
      </c>
      <c r="BI214" s="153">
        <f>IF(N214="nulová",J214,0)</f>
        <v>0</v>
      </c>
      <c r="BJ214" s="19" t="s">
        <v>79</v>
      </c>
      <c r="BK214" s="153">
        <f>ROUND(I214*H214,2)</f>
        <v>0</v>
      </c>
      <c r="BL214" s="19" t="s">
        <v>143</v>
      </c>
      <c r="BM214" s="152" t="s">
        <v>268</v>
      </c>
    </row>
    <row r="215" spans="1:65" s="2" customFormat="1">
      <c r="A215" s="34"/>
      <c r="B215" s="35"/>
      <c r="C215" s="34"/>
      <c r="D215" s="154" t="s">
        <v>145</v>
      </c>
      <c r="E215" s="34"/>
      <c r="F215" s="155" t="s">
        <v>269</v>
      </c>
      <c r="G215" s="34"/>
      <c r="H215" s="34"/>
      <c r="I215" s="156"/>
      <c r="J215" s="34"/>
      <c r="K215" s="34"/>
      <c r="L215" s="35"/>
      <c r="M215" s="157"/>
      <c r="N215" s="158"/>
      <c r="O215" s="55"/>
      <c r="P215" s="55"/>
      <c r="Q215" s="55"/>
      <c r="R215" s="55"/>
      <c r="S215" s="55"/>
      <c r="T215" s="56"/>
      <c r="U215" s="34"/>
      <c r="V215" s="34"/>
      <c r="W215" s="34"/>
      <c r="X215" s="34"/>
      <c r="Y215" s="34"/>
      <c r="Z215" s="34"/>
      <c r="AA215" s="34"/>
      <c r="AB215" s="34"/>
      <c r="AC215" s="34"/>
      <c r="AD215" s="34"/>
      <c r="AE215" s="34"/>
      <c r="AT215" s="19" t="s">
        <v>145</v>
      </c>
      <c r="AU215" s="19" t="s">
        <v>81</v>
      </c>
    </row>
    <row r="216" spans="1:65" s="2" customFormat="1" ht="37.9" customHeight="1">
      <c r="A216" s="34"/>
      <c r="B216" s="140"/>
      <c r="C216" s="141" t="s">
        <v>270</v>
      </c>
      <c r="D216" s="141" t="s">
        <v>139</v>
      </c>
      <c r="E216" s="142" t="s">
        <v>271</v>
      </c>
      <c r="F216" s="143" t="s">
        <v>272</v>
      </c>
      <c r="G216" s="144" t="s">
        <v>87</v>
      </c>
      <c r="H216" s="145">
        <v>5.766</v>
      </c>
      <c r="I216" s="146"/>
      <c r="J216" s="147">
        <f>ROUND(I216*H216,2)</f>
        <v>0</v>
      </c>
      <c r="K216" s="143" t="s">
        <v>142</v>
      </c>
      <c r="L216" s="35"/>
      <c r="M216" s="148" t="s">
        <v>3</v>
      </c>
      <c r="N216" s="149" t="s">
        <v>42</v>
      </c>
      <c r="O216" s="55"/>
      <c r="P216" s="150">
        <f>O216*H216</f>
        <v>0</v>
      </c>
      <c r="Q216" s="150">
        <v>4.3800000000000002E-3</v>
      </c>
      <c r="R216" s="150">
        <f>Q216*H216</f>
        <v>2.5255080000000003E-2</v>
      </c>
      <c r="S216" s="150">
        <v>0</v>
      </c>
      <c r="T216" s="151">
        <f>S216*H216</f>
        <v>0</v>
      </c>
      <c r="U216" s="34"/>
      <c r="V216" s="34"/>
      <c r="W216" s="34"/>
      <c r="X216" s="34"/>
      <c r="Y216" s="34"/>
      <c r="Z216" s="34"/>
      <c r="AA216" s="34"/>
      <c r="AB216" s="34"/>
      <c r="AC216" s="34"/>
      <c r="AD216" s="34"/>
      <c r="AE216" s="34"/>
      <c r="AR216" s="152" t="s">
        <v>143</v>
      </c>
      <c r="AT216" s="152" t="s">
        <v>139</v>
      </c>
      <c r="AU216" s="152" t="s">
        <v>81</v>
      </c>
      <c r="AY216" s="19" t="s">
        <v>136</v>
      </c>
      <c r="BE216" s="153">
        <f>IF(N216="základní",J216,0)</f>
        <v>0</v>
      </c>
      <c r="BF216" s="153">
        <f>IF(N216="snížená",J216,0)</f>
        <v>0</v>
      </c>
      <c r="BG216" s="153">
        <f>IF(N216="zákl. přenesená",J216,0)</f>
        <v>0</v>
      </c>
      <c r="BH216" s="153">
        <f>IF(N216="sníž. přenesená",J216,0)</f>
        <v>0</v>
      </c>
      <c r="BI216" s="153">
        <f>IF(N216="nulová",J216,0)</f>
        <v>0</v>
      </c>
      <c r="BJ216" s="19" t="s">
        <v>79</v>
      </c>
      <c r="BK216" s="153">
        <f>ROUND(I216*H216,2)</f>
        <v>0</v>
      </c>
      <c r="BL216" s="19" t="s">
        <v>143</v>
      </c>
      <c r="BM216" s="152" t="s">
        <v>273</v>
      </c>
    </row>
    <row r="217" spans="1:65" s="2" customFormat="1">
      <c r="A217" s="34"/>
      <c r="B217" s="35"/>
      <c r="C217" s="34"/>
      <c r="D217" s="154" t="s">
        <v>145</v>
      </c>
      <c r="E217" s="34"/>
      <c r="F217" s="155" t="s">
        <v>274</v>
      </c>
      <c r="G217" s="34"/>
      <c r="H217" s="34"/>
      <c r="I217" s="156"/>
      <c r="J217" s="34"/>
      <c r="K217" s="34"/>
      <c r="L217" s="35"/>
      <c r="M217" s="157"/>
      <c r="N217" s="158"/>
      <c r="O217" s="55"/>
      <c r="P217" s="55"/>
      <c r="Q217" s="55"/>
      <c r="R217" s="55"/>
      <c r="S217" s="55"/>
      <c r="T217" s="56"/>
      <c r="U217" s="34"/>
      <c r="V217" s="34"/>
      <c r="W217" s="34"/>
      <c r="X217" s="34"/>
      <c r="Y217" s="34"/>
      <c r="Z217" s="34"/>
      <c r="AA217" s="34"/>
      <c r="AB217" s="34"/>
      <c r="AC217" s="34"/>
      <c r="AD217" s="34"/>
      <c r="AE217" s="34"/>
      <c r="AT217" s="19" t="s">
        <v>145</v>
      </c>
      <c r="AU217" s="19" t="s">
        <v>81</v>
      </c>
    </row>
    <row r="218" spans="1:65" s="13" customFormat="1">
      <c r="B218" s="159"/>
      <c r="D218" s="160" t="s">
        <v>147</v>
      </c>
      <c r="E218" s="161" t="s">
        <v>3</v>
      </c>
      <c r="F218" s="162" t="s">
        <v>148</v>
      </c>
      <c r="H218" s="161" t="s">
        <v>3</v>
      </c>
      <c r="I218" s="163"/>
      <c r="L218" s="159"/>
      <c r="M218" s="164"/>
      <c r="N218" s="165"/>
      <c r="O218" s="165"/>
      <c r="P218" s="165"/>
      <c r="Q218" s="165"/>
      <c r="R218" s="165"/>
      <c r="S218" s="165"/>
      <c r="T218" s="166"/>
      <c r="AT218" s="161" t="s">
        <v>147</v>
      </c>
      <c r="AU218" s="161" t="s">
        <v>81</v>
      </c>
      <c r="AV218" s="13" t="s">
        <v>79</v>
      </c>
      <c r="AW218" s="13" t="s">
        <v>32</v>
      </c>
      <c r="AX218" s="13" t="s">
        <v>71</v>
      </c>
      <c r="AY218" s="161" t="s">
        <v>136</v>
      </c>
    </row>
    <row r="219" spans="1:65" s="13" customFormat="1">
      <c r="B219" s="159"/>
      <c r="D219" s="160" t="s">
        <v>147</v>
      </c>
      <c r="E219" s="161" t="s">
        <v>3</v>
      </c>
      <c r="F219" s="162" t="s">
        <v>149</v>
      </c>
      <c r="H219" s="161" t="s">
        <v>3</v>
      </c>
      <c r="I219" s="163"/>
      <c r="L219" s="159"/>
      <c r="M219" s="164"/>
      <c r="N219" s="165"/>
      <c r="O219" s="165"/>
      <c r="P219" s="165"/>
      <c r="Q219" s="165"/>
      <c r="R219" s="165"/>
      <c r="S219" s="165"/>
      <c r="T219" s="166"/>
      <c r="AT219" s="161" t="s">
        <v>147</v>
      </c>
      <c r="AU219" s="161" t="s">
        <v>81</v>
      </c>
      <c r="AV219" s="13" t="s">
        <v>79</v>
      </c>
      <c r="AW219" s="13" t="s">
        <v>32</v>
      </c>
      <c r="AX219" s="13" t="s">
        <v>71</v>
      </c>
      <c r="AY219" s="161" t="s">
        <v>136</v>
      </c>
    </row>
    <row r="220" spans="1:65" s="14" customFormat="1">
      <c r="B220" s="167"/>
      <c r="D220" s="160" t="s">
        <v>147</v>
      </c>
      <c r="E220" s="168" t="s">
        <v>3</v>
      </c>
      <c r="F220" s="169" t="s">
        <v>275</v>
      </c>
      <c r="H220" s="170">
        <v>1.526</v>
      </c>
      <c r="I220" s="171"/>
      <c r="L220" s="167"/>
      <c r="M220" s="172"/>
      <c r="N220" s="173"/>
      <c r="O220" s="173"/>
      <c r="P220" s="173"/>
      <c r="Q220" s="173"/>
      <c r="R220" s="173"/>
      <c r="S220" s="173"/>
      <c r="T220" s="174"/>
      <c r="AT220" s="168" t="s">
        <v>147</v>
      </c>
      <c r="AU220" s="168" t="s">
        <v>81</v>
      </c>
      <c r="AV220" s="14" t="s">
        <v>81</v>
      </c>
      <c r="AW220" s="14" t="s">
        <v>32</v>
      </c>
      <c r="AX220" s="14" t="s">
        <v>71</v>
      </c>
      <c r="AY220" s="168" t="s">
        <v>136</v>
      </c>
    </row>
    <row r="221" spans="1:65" s="15" customFormat="1">
      <c r="B221" s="175"/>
      <c r="D221" s="160" t="s">
        <v>147</v>
      </c>
      <c r="E221" s="176" t="s">
        <v>3</v>
      </c>
      <c r="F221" s="177" t="s">
        <v>152</v>
      </c>
      <c r="H221" s="178">
        <v>1.526</v>
      </c>
      <c r="I221" s="179"/>
      <c r="L221" s="175"/>
      <c r="M221" s="180"/>
      <c r="N221" s="181"/>
      <c r="O221" s="181"/>
      <c r="P221" s="181"/>
      <c r="Q221" s="181"/>
      <c r="R221" s="181"/>
      <c r="S221" s="181"/>
      <c r="T221" s="182"/>
      <c r="AT221" s="176" t="s">
        <v>147</v>
      </c>
      <c r="AU221" s="176" t="s">
        <v>81</v>
      </c>
      <c r="AV221" s="15" t="s">
        <v>137</v>
      </c>
      <c r="AW221" s="15" t="s">
        <v>32</v>
      </c>
      <c r="AX221" s="15" t="s">
        <v>71</v>
      </c>
      <c r="AY221" s="176" t="s">
        <v>136</v>
      </c>
    </row>
    <row r="222" spans="1:65" s="13" customFormat="1" ht="22.5">
      <c r="B222" s="159"/>
      <c r="D222" s="160" t="s">
        <v>147</v>
      </c>
      <c r="E222" s="161" t="s">
        <v>3</v>
      </c>
      <c r="F222" s="162" t="s">
        <v>276</v>
      </c>
      <c r="H222" s="161" t="s">
        <v>3</v>
      </c>
      <c r="I222" s="163"/>
      <c r="L222" s="159"/>
      <c r="M222" s="164"/>
      <c r="N222" s="165"/>
      <c r="O222" s="165"/>
      <c r="P222" s="165"/>
      <c r="Q222" s="165"/>
      <c r="R222" s="165"/>
      <c r="S222" s="165"/>
      <c r="T222" s="166"/>
      <c r="AT222" s="161" t="s">
        <v>147</v>
      </c>
      <c r="AU222" s="161" t="s">
        <v>81</v>
      </c>
      <c r="AV222" s="13" t="s">
        <v>79</v>
      </c>
      <c r="AW222" s="13" t="s">
        <v>32</v>
      </c>
      <c r="AX222" s="13" t="s">
        <v>71</v>
      </c>
      <c r="AY222" s="161" t="s">
        <v>136</v>
      </c>
    </row>
    <row r="223" spans="1:65" s="14" customFormat="1">
      <c r="B223" s="167"/>
      <c r="D223" s="160" t="s">
        <v>147</v>
      </c>
      <c r="E223" s="168" t="s">
        <v>3</v>
      </c>
      <c r="F223" s="169" t="s">
        <v>277</v>
      </c>
      <c r="H223" s="170">
        <v>0.64</v>
      </c>
      <c r="I223" s="171"/>
      <c r="L223" s="167"/>
      <c r="M223" s="172"/>
      <c r="N223" s="173"/>
      <c r="O223" s="173"/>
      <c r="P223" s="173"/>
      <c r="Q223" s="173"/>
      <c r="R223" s="173"/>
      <c r="S223" s="173"/>
      <c r="T223" s="174"/>
      <c r="AT223" s="168" t="s">
        <v>147</v>
      </c>
      <c r="AU223" s="168" t="s">
        <v>81</v>
      </c>
      <c r="AV223" s="14" t="s">
        <v>81</v>
      </c>
      <c r="AW223" s="14" t="s">
        <v>32</v>
      </c>
      <c r="AX223" s="14" t="s">
        <v>71</v>
      </c>
      <c r="AY223" s="168" t="s">
        <v>136</v>
      </c>
    </row>
    <row r="224" spans="1:65" s="14" customFormat="1">
      <c r="B224" s="167"/>
      <c r="D224" s="160" t="s">
        <v>147</v>
      </c>
      <c r="E224" s="168" t="s">
        <v>3</v>
      </c>
      <c r="F224" s="169" t="s">
        <v>278</v>
      </c>
      <c r="H224" s="170">
        <v>1.2</v>
      </c>
      <c r="I224" s="171"/>
      <c r="L224" s="167"/>
      <c r="M224" s="172"/>
      <c r="N224" s="173"/>
      <c r="O224" s="173"/>
      <c r="P224" s="173"/>
      <c r="Q224" s="173"/>
      <c r="R224" s="173"/>
      <c r="S224" s="173"/>
      <c r="T224" s="174"/>
      <c r="AT224" s="168" t="s">
        <v>147</v>
      </c>
      <c r="AU224" s="168" t="s">
        <v>81</v>
      </c>
      <c r="AV224" s="14" t="s">
        <v>81</v>
      </c>
      <c r="AW224" s="14" t="s">
        <v>32</v>
      </c>
      <c r="AX224" s="14" t="s">
        <v>71</v>
      </c>
      <c r="AY224" s="168" t="s">
        <v>136</v>
      </c>
    </row>
    <row r="225" spans="1:65" s="14" customFormat="1">
      <c r="B225" s="167"/>
      <c r="D225" s="160" t="s">
        <v>147</v>
      </c>
      <c r="E225" s="168" t="s">
        <v>3</v>
      </c>
      <c r="F225" s="169" t="s">
        <v>279</v>
      </c>
      <c r="H225" s="170">
        <v>0.9</v>
      </c>
      <c r="I225" s="171"/>
      <c r="L225" s="167"/>
      <c r="M225" s="172"/>
      <c r="N225" s="173"/>
      <c r="O225" s="173"/>
      <c r="P225" s="173"/>
      <c r="Q225" s="173"/>
      <c r="R225" s="173"/>
      <c r="S225" s="173"/>
      <c r="T225" s="174"/>
      <c r="AT225" s="168" t="s">
        <v>147</v>
      </c>
      <c r="AU225" s="168" t="s">
        <v>81</v>
      </c>
      <c r="AV225" s="14" t="s">
        <v>81</v>
      </c>
      <c r="AW225" s="14" t="s">
        <v>32</v>
      </c>
      <c r="AX225" s="14" t="s">
        <v>71</v>
      </c>
      <c r="AY225" s="168" t="s">
        <v>136</v>
      </c>
    </row>
    <row r="226" spans="1:65" s="14" customFormat="1">
      <c r="B226" s="167"/>
      <c r="D226" s="160" t="s">
        <v>147</v>
      </c>
      <c r="E226" s="168" t="s">
        <v>3</v>
      </c>
      <c r="F226" s="169" t="s">
        <v>280</v>
      </c>
      <c r="H226" s="170">
        <v>0.72</v>
      </c>
      <c r="I226" s="171"/>
      <c r="L226" s="167"/>
      <c r="M226" s="172"/>
      <c r="N226" s="173"/>
      <c r="O226" s="173"/>
      <c r="P226" s="173"/>
      <c r="Q226" s="173"/>
      <c r="R226" s="173"/>
      <c r="S226" s="173"/>
      <c r="T226" s="174"/>
      <c r="AT226" s="168" t="s">
        <v>147</v>
      </c>
      <c r="AU226" s="168" t="s">
        <v>81</v>
      </c>
      <c r="AV226" s="14" t="s">
        <v>81</v>
      </c>
      <c r="AW226" s="14" t="s">
        <v>32</v>
      </c>
      <c r="AX226" s="14" t="s">
        <v>71</v>
      </c>
      <c r="AY226" s="168" t="s">
        <v>136</v>
      </c>
    </row>
    <row r="227" spans="1:65" s="14" customFormat="1">
      <c r="B227" s="167"/>
      <c r="D227" s="160" t="s">
        <v>147</v>
      </c>
      <c r="E227" s="168" t="s">
        <v>3</v>
      </c>
      <c r="F227" s="169" t="s">
        <v>281</v>
      </c>
      <c r="H227" s="170">
        <v>0.78</v>
      </c>
      <c r="I227" s="171"/>
      <c r="L227" s="167"/>
      <c r="M227" s="172"/>
      <c r="N227" s="173"/>
      <c r="O227" s="173"/>
      <c r="P227" s="173"/>
      <c r="Q227" s="173"/>
      <c r="R227" s="173"/>
      <c r="S227" s="173"/>
      <c r="T227" s="174"/>
      <c r="AT227" s="168" t="s">
        <v>147</v>
      </c>
      <c r="AU227" s="168" t="s">
        <v>81</v>
      </c>
      <c r="AV227" s="14" t="s">
        <v>81</v>
      </c>
      <c r="AW227" s="14" t="s">
        <v>32</v>
      </c>
      <c r="AX227" s="14" t="s">
        <v>71</v>
      </c>
      <c r="AY227" s="168" t="s">
        <v>136</v>
      </c>
    </row>
    <row r="228" spans="1:65" s="15" customFormat="1">
      <c r="B228" s="175"/>
      <c r="D228" s="160" t="s">
        <v>147</v>
      </c>
      <c r="E228" s="176" t="s">
        <v>3</v>
      </c>
      <c r="F228" s="177" t="s">
        <v>152</v>
      </c>
      <c r="H228" s="178">
        <v>4.24</v>
      </c>
      <c r="I228" s="179"/>
      <c r="L228" s="175"/>
      <c r="M228" s="180"/>
      <c r="N228" s="181"/>
      <c r="O228" s="181"/>
      <c r="P228" s="181"/>
      <c r="Q228" s="181"/>
      <c r="R228" s="181"/>
      <c r="S228" s="181"/>
      <c r="T228" s="182"/>
      <c r="AT228" s="176" t="s">
        <v>147</v>
      </c>
      <c r="AU228" s="176" t="s">
        <v>81</v>
      </c>
      <c r="AV228" s="15" t="s">
        <v>137</v>
      </c>
      <c r="AW228" s="15" t="s">
        <v>32</v>
      </c>
      <c r="AX228" s="15" t="s">
        <v>71</v>
      </c>
      <c r="AY228" s="176" t="s">
        <v>136</v>
      </c>
    </row>
    <row r="229" spans="1:65" s="16" customFormat="1">
      <c r="B229" s="183"/>
      <c r="D229" s="160" t="s">
        <v>147</v>
      </c>
      <c r="E229" s="184" t="s">
        <v>3</v>
      </c>
      <c r="F229" s="185" t="s">
        <v>153</v>
      </c>
      <c r="H229" s="186">
        <v>5.766</v>
      </c>
      <c r="I229" s="187"/>
      <c r="L229" s="183"/>
      <c r="M229" s="188"/>
      <c r="N229" s="189"/>
      <c r="O229" s="189"/>
      <c r="P229" s="189"/>
      <c r="Q229" s="189"/>
      <c r="R229" s="189"/>
      <c r="S229" s="189"/>
      <c r="T229" s="190"/>
      <c r="AT229" s="184" t="s">
        <v>147</v>
      </c>
      <c r="AU229" s="184" t="s">
        <v>81</v>
      </c>
      <c r="AV229" s="16" t="s">
        <v>143</v>
      </c>
      <c r="AW229" s="16" t="s">
        <v>32</v>
      </c>
      <c r="AX229" s="16" t="s">
        <v>79</v>
      </c>
      <c r="AY229" s="184" t="s">
        <v>136</v>
      </c>
    </row>
    <row r="230" spans="1:65" s="2" customFormat="1" ht="24.2" customHeight="1">
      <c r="A230" s="34"/>
      <c r="B230" s="140"/>
      <c r="C230" s="141" t="s">
        <v>9</v>
      </c>
      <c r="D230" s="141" t="s">
        <v>139</v>
      </c>
      <c r="E230" s="142" t="s">
        <v>266</v>
      </c>
      <c r="F230" s="143" t="s">
        <v>267</v>
      </c>
      <c r="G230" s="144" t="s">
        <v>87</v>
      </c>
      <c r="H230" s="145">
        <v>5.548</v>
      </c>
      <c r="I230" s="146"/>
      <c r="J230" s="147">
        <f>ROUND(I230*H230,2)</f>
        <v>0</v>
      </c>
      <c r="K230" s="143" t="s">
        <v>142</v>
      </c>
      <c r="L230" s="35"/>
      <c r="M230" s="148" t="s">
        <v>3</v>
      </c>
      <c r="N230" s="149" t="s">
        <v>42</v>
      </c>
      <c r="O230" s="55"/>
      <c r="P230" s="150">
        <f>O230*H230</f>
        <v>0</v>
      </c>
      <c r="Q230" s="150">
        <v>2.5999999999999998E-4</v>
      </c>
      <c r="R230" s="150">
        <f>Q230*H230</f>
        <v>1.4424799999999999E-3</v>
      </c>
      <c r="S230" s="150">
        <v>0</v>
      </c>
      <c r="T230" s="151">
        <f>S230*H230</f>
        <v>0</v>
      </c>
      <c r="U230" s="34"/>
      <c r="V230" s="34"/>
      <c r="W230" s="34"/>
      <c r="X230" s="34"/>
      <c r="Y230" s="34"/>
      <c r="Z230" s="34"/>
      <c r="AA230" s="34"/>
      <c r="AB230" s="34"/>
      <c r="AC230" s="34"/>
      <c r="AD230" s="34"/>
      <c r="AE230" s="34"/>
      <c r="AR230" s="152" t="s">
        <v>143</v>
      </c>
      <c r="AT230" s="152" t="s">
        <v>139</v>
      </c>
      <c r="AU230" s="152" t="s">
        <v>81</v>
      </c>
      <c r="AY230" s="19" t="s">
        <v>136</v>
      </c>
      <c r="BE230" s="153">
        <f>IF(N230="základní",J230,0)</f>
        <v>0</v>
      </c>
      <c r="BF230" s="153">
        <f>IF(N230="snížená",J230,0)</f>
        <v>0</v>
      </c>
      <c r="BG230" s="153">
        <f>IF(N230="zákl. přenesená",J230,0)</f>
        <v>0</v>
      </c>
      <c r="BH230" s="153">
        <f>IF(N230="sníž. přenesená",J230,0)</f>
        <v>0</v>
      </c>
      <c r="BI230" s="153">
        <f>IF(N230="nulová",J230,0)</f>
        <v>0</v>
      </c>
      <c r="BJ230" s="19" t="s">
        <v>79</v>
      </c>
      <c r="BK230" s="153">
        <f>ROUND(I230*H230,2)</f>
        <v>0</v>
      </c>
      <c r="BL230" s="19" t="s">
        <v>143</v>
      </c>
      <c r="BM230" s="152" t="s">
        <v>282</v>
      </c>
    </row>
    <row r="231" spans="1:65" s="2" customFormat="1">
      <c r="A231" s="34"/>
      <c r="B231" s="35"/>
      <c r="C231" s="34"/>
      <c r="D231" s="154" t="s">
        <v>145</v>
      </c>
      <c r="E231" s="34"/>
      <c r="F231" s="155" t="s">
        <v>269</v>
      </c>
      <c r="G231" s="34"/>
      <c r="H231" s="34"/>
      <c r="I231" s="156"/>
      <c r="J231" s="34"/>
      <c r="K231" s="34"/>
      <c r="L231" s="35"/>
      <c r="M231" s="157"/>
      <c r="N231" s="158"/>
      <c r="O231" s="55"/>
      <c r="P231" s="55"/>
      <c r="Q231" s="55"/>
      <c r="R231" s="55"/>
      <c r="S231" s="55"/>
      <c r="T231" s="56"/>
      <c r="U231" s="34"/>
      <c r="V231" s="34"/>
      <c r="W231" s="34"/>
      <c r="X231" s="34"/>
      <c r="Y231" s="34"/>
      <c r="Z231" s="34"/>
      <c r="AA231" s="34"/>
      <c r="AB231" s="34"/>
      <c r="AC231" s="34"/>
      <c r="AD231" s="34"/>
      <c r="AE231" s="34"/>
      <c r="AT231" s="19" t="s">
        <v>145</v>
      </c>
      <c r="AU231" s="19" t="s">
        <v>81</v>
      </c>
    </row>
    <row r="232" spans="1:65" s="2" customFormat="1" ht="33" customHeight="1">
      <c r="A232" s="34"/>
      <c r="B232" s="140"/>
      <c r="C232" s="141" t="s">
        <v>283</v>
      </c>
      <c r="D232" s="141" t="s">
        <v>139</v>
      </c>
      <c r="E232" s="142" t="s">
        <v>284</v>
      </c>
      <c r="F232" s="143" t="s">
        <v>285</v>
      </c>
      <c r="G232" s="144" t="s">
        <v>87</v>
      </c>
      <c r="H232" s="145">
        <v>5.548</v>
      </c>
      <c r="I232" s="146"/>
      <c r="J232" s="147">
        <f>ROUND(I232*H232,2)</f>
        <v>0</v>
      </c>
      <c r="K232" s="143" t="s">
        <v>142</v>
      </c>
      <c r="L232" s="35"/>
      <c r="M232" s="148" t="s">
        <v>3</v>
      </c>
      <c r="N232" s="149" t="s">
        <v>42</v>
      </c>
      <c r="O232" s="55"/>
      <c r="P232" s="150">
        <f>O232*H232</f>
        <v>0</v>
      </c>
      <c r="Q232" s="150">
        <v>3.0000000000000001E-3</v>
      </c>
      <c r="R232" s="150">
        <f>Q232*H232</f>
        <v>1.6643999999999999E-2</v>
      </c>
      <c r="S232" s="150">
        <v>0</v>
      </c>
      <c r="T232" s="151">
        <f>S232*H232</f>
        <v>0</v>
      </c>
      <c r="U232" s="34"/>
      <c r="V232" s="34"/>
      <c r="W232" s="34"/>
      <c r="X232" s="34"/>
      <c r="Y232" s="34"/>
      <c r="Z232" s="34"/>
      <c r="AA232" s="34"/>
      <c r="AB232" s="34"/>
      <c r="AC232" s="34"/>
      <c r="AD232" s="34"/>
      <c r="AE232" s="34"/>
      <c r="AR232" s="152" t="s">
        <v>143</v>
      </c>
      <c r="AT232" s="152" t="s">
        <v>139</v>
      </c>
      <c r="AU232" s="152" t="s">
        <v>81</v>
      </c>
      <c r="AY232" s="19" t="s">
        <v>136</v>
      </c>
      <c r="BE232" s="153">
        <f>IF(N232="základní",J232,0)</f>
        <v>0</v>
      </c>
      <c r="BF232" s="153">
        <f>IF(N232="snížená",J232,0)</f>
        <v>0</v>
      </c>
      <c r="BG232" s="153">
        <f>IF(N232="zákl. přenesená",J232,0)</f>
        <v>0</v>
      </c>
      <c r="BH232" s="153">
        <f>IF(N232="sníž. přenesená",J232,0)</f>
        <v>0</v>
      </c>
      <c r="BI232" s="153">
        <f>IF(N232="nulová",J232,0)</f>
        <v>0</v>
      </c>
      <c r="BJ232" s="19" t="s">
        <v>79</v>
      </c>
      <c r="BK232" s="153">
        <f>ROUND(I232*H232,2)</f>
        <v>0</v>
      </c>
      <c r="BL232" s="19" t="s">
        <v>143</v>
      </c>
      <c r="BM232" s="152" t="s">
        <v>286</v>
      </c>
    </row>
    <row r="233" spans="1:65" s="2" customFormat="1">
      <c r="A233" s="34"/>
      <c r="B233" s="35"/>
      <c r="C233" s="34"/>
      <c r="D233" s="154" t="s">
        <v>145</v>
      </c>
      <c r="E233" s="34"/>
      <c r="F233" s="155" t="s">
        <v>287</v>
      </c>
      <c r="G233" s="34"/>
      <c r="H233" s="34"/>
      <c r="I233" s="156"/>
      <c r="J233" s="34"/>
      <c r="K233" s="34"/>
      <c r="L233" s="35"/>
      <c r="M233" s="157"/>
      <c r="N233" s="158"/>
      <c r="O233" s="55"/>
      <c r="P233" s="55"/>
      <c r="Q233" s="55"/>
      <c r="R233" s="55"/>
      <c r="S233" s="55"/>
      <c r="T233" s="56"/>
      <c r="U233" s="34"/>
      <c r="V233" s="34"/>
      <c r="W233" s="34"/>
      <c r="X233" s="34"/>
      <c r="Y233" s="34"/>
      <c r="Z233" s="34"/>
      <c r="AA233" s="34"/>
      <c r="AB233" s="34"/>
      <c r="AC233" s="34"/>
      <c r="AD233" s="34"/>
      <c r="AE233" s="34"/>
      <c r="AT233" s="19" t="s">
        <v>145</v>
      </c>
      <c r="AU233" s="19" t="s">
        <v>81</v>
      </c>
    </row>
    <row r="234" spans="1:65" s="13" customFormat="1">
      <c r="B234" s="159"/>
      <c r="D234" s="160" t="s">
        <v>147</v>
      </c>
      <c r="E234" s="161" t="s">
        <v>3</v>
      </c>
      <c r="F234" s="162" t="s">
        <v>148</v>
      </c>
      <c r="H234" s="161" t="s">
        <v>3</v>
      </c>
      <c r="I234" s="163"/>
      <c r="L234" s="159"/>
      <c r="M234" s="164"/>
      <c r="N234" s="165"/>
      <c r="O234" s="165"/>
      <c r="P234" s="165"/>
      <c r="Q234" s="165"/>
      <c r="R234" s="165"/>
      <c r="S234" s="165"/>
      <c r="T234" s="166"/>
      <c r="AT234" s="161" t="s">
        <v>147</v>
      </c>
      <c r="AU234" s="161" t="s">
        <v>81</v>
      </c>
      <c r="AV234" s="13" t="s">
        <v>79</v>
      </c>
      <c r="AW234" s="13" t="s">
        <v>32</v>
      </c>
      <c r="AX234" s="13" t="s">
        <v>71</v>
      </c>
      <c r="AY234" s="161" t="s">
        <v>136</v>
      </c>
    </row>
    <row r="235" spans="1:65" s="13" customFormat="1">
      <c r="B235" s="159"/>
      <c r="D235" s="160" t="s">
        <v>147</v>
      </c>
      <c r="E235" s="161" t="s">
        <v>3</v>
      </c>
      <c r="F235" s="162" t="s">
        <v>149</v>
      </c>
      <c r="H235" s="161" t="s">
        <v>3</v>
      </c>
      <c r="I235" s="163"/>
      <c r="L235" s="159"/>
      <c r="M235" s="164"/>
      <c r="N235" s="165"/>
      <c r="O235" s="165"/>
      <c r="P235" s="165"/>
      <c r="Q235" s="165"/>
      <c r="R235" s="165"/>
      <c r="S235" s="165"/>
      <c r="T235" s="166"/>
      <c r="AT235" s="161" t="s">
        <v>147</v>
      </c>
      <c r="AU235" s="161" t="s">
        <v>81</v>
      </c>
      <c r="AV235" s="13" t="s">
        <v>79</v>
      </c>
      <c r="AW235" s="13" t="s">
        <v>32</v>
      </c>
      <c r="AX235" s="13" t="s">
        <v>71</v>
      </c>
      <c r="AY235" s="161" t="s">
        <v>136</v>
      </c>
    </row>
    <row r="236" spans="1:65" s="14" customFormat="1">
      <c r="B236" s="167"/>
      <c r="D236" s="160" t="s">
        <v>147</v>
      </c>
      <c r="E236" s="168" t="s">
        <v>3</v>
      </c>
      <c r="F236" s="169" t="s">
        <v>288</v>
      </c>
      <c r="H236" s="170">
        <v>1.3080000000000001</v>
      </c>
      <c r="I236" s="171"/>
      <c r="L236" s="167"/>
      <c r="M236" s="172"/>
      <c r="N236" s="173"/>
      <c r="O236" s="173"/>
      <c r="P236" s="173"/>
      <c r="Q236" s="173"/>
      <c r="R236" s="173"/>
      <c r="S236" s="173"/>
      <c r="T236" s="174"/>
      <c r="AT236" s="168" t="s">
        <v>147</v>
      </c>
      <c r="AU236" s="168" t="s">
        <v>81</v>
      </c>
      <c r="AV236" s="14" t="s">
        <v>81</v>
      </c>
      <c r="AW236" s="14" t="s">
        <v>32</v>
      </c>
      <c r="AX236" s="14" t="s">
        <v>71</v>
      </c>
      <c r="AY236" s="168" t="s">
        <v>136</v>
      </c>
    </row>
    <row r="237" spans="1:65" s="15" customFormat="1">
      <c r="B237" s="175"/>
      <c r="D237" s="160" t="s">
        <v>147</v>
      </c>
      <c r="E237" s="176" t="s">
        <v>3</v>
      </c>
      <c r="F237" s="177" t="s">
        <v>152</v>
      </c>
      <c r="H237" s="178">
        <v>1.3080000000000001</v>
      </c>
      <c r="I237" s="179"/>
      <c r="L237" s="175"/>
      <c r="M237" s="180"/>
      <c r="N237" s="181"/>
      <c r="O237" s="181"/>
      <c r="P237" s="181"/>
      <c r="Q237" s="181"/>
      <c r="R237" s="181"/>
      <c r="S237" s="181"/>
      <c r="T237" s="182"/>
      <c r="AT237" s="176" t="s">
        <v>147</v>
      </c>
      <c r="AU237" s="176" t="s">
        <v>81</v>
      </c>
      <c r="AV237" s="15" t="s">
        <v>137</v>
      </c>
      <c r="AW237" s="15" t="s">
        <v>32</v>
      </c>
      <c r="AX237" s="15" t="s">
        <v>71</v>
      </c>
      <c r="AY237" s="176" t="s">
        <v>136</v>
      </c>
    </row>
    <row r="238" spans="1:65" s="13" customFormat="1" ht="22.5">
      <c r="B238" s="159"/>
      <c r="D238" s="160" t="s">
        <v>147</v>
      </c>
      <c r="E238" s="161" t="s">
        <v>3</v>
      </c>
      <c r="F238" s="162" t="s">
        <v>276</v>
      </c>
      <c r="H238" s="161" t="s">
        <v>3</v>
      </c>
      <c r="I238" s="163"/>
      <c r="L238" s="159"/>
      <c r="M238" s="164"/>
      <c r="N238" s="165"/>
      <c r="O238" s="165"/>
      <c r="P238" s="165"/>
      <c r="Q238" s="165"/>
      <c r="R238" s="165"/>
      <c r="S238" s="165"/>
      <c r="T238" s="166"/>
      <c r="AT238" s="161" t="s">
        <v>147</v>
      </c>
      <c r="AU238" s="161" t="s">
        <v>81</v>
      </c>
      <c r="AV238" s="13" t="s">
        <v>79</v>
      </c>
      <c r="AW238" s="13" t="s">
        <v>32</v>
      </c>
      <c r="AX238" s="13" t="s">
        <v>71</v>
      </c>
      <c r="AY238" s="161" t="s">
        <v>136</v>
      </c>
    </row>
    <row r="239" spans="1:65" s="14" customFormat="1">
      <c r="B239" s="167"/>
      <c r="D239" s="160" t="s">
        <v>147</v>
      </c>
      <c r="E239" s="168" t="s">
        <v>3</v>
      </c>
      <c r="F239" s="169" t="s">
        <v>277</v>
      </c>
      <c r="H239" s="170">
        <v>0.64</v>
      </c>
      <c r="I239" s="171"/>
      <c r="L239" s="167"/>
      <c r="M239" s="172"/>
      <c r="N239" s="173"/>
      <c r="O239" s="173"/>
      <c r="P239" s="173"/>
      <c r="Q239" s="173"/>
      <c r="R239" s="173"/>
      <c r="S239" s="173"/>
      <c r="T239" s="174"/>
      <c r="AT239" s="168" t="s">
        <v>147</v>
      </c>
      <c r="AU239" s="168" t="s">
        <v>81</v>
      </c>
      <c r="AV239" s="14" t="s">
        <v>81</v>
      </c>
      <c r="AW239" s="14" t="s">
        <v>32</v>
      </c>
      <c r="AX239" s="14" t="s">
        <v>71</v>
      </c>
      <c r="AY239" s="168" t="s">
        <v>136</v>
      </c>
    </row>
    <row r="240" spans="1:65" s="14" customFormat="1">
      <c r="B240" s="167"/>
      <c r="D240" s="160" t="s">
        <v>147</v>
      </c>
      <c r="E240" s="168" t="s">
        <v>3</v>
      </c>
      <c r="F240" s="169" t="s">
        <v>278</v>
      </c>
      <c r="H240" s="170">
        <v>1.2</v>
      </c>
      <c r="I240" s="171"/>
      <c r="L240" s="167"/>
      <c r="M240" s="172"/>
      <c r="N240" s="173"/>
      <c r="O240" s="173"/>
      <c r="P240" s="173"/>
      <c r="Q240" s="173"/>
      <c r="R240" s="173"/>
      <c r="S240" s="173"/>
      <c r="T240" s="174"/>
      <c r="AT240" s="168" t="s">
        <v>147</v>
      </c>
      <c r="AU240" s="168" t="s">
        <v>81</v>
      </c>
      <c r="AV240" s="14" t="s">
        <v>81</v>
      </c>
      <c r="AW240" s="14" t="s">
        <v>32</v>
      </c>
      <c r="AX240" s="14" t="s">
        <v>71</v>
      </c>
      <c r="AY240" s="168" t="s">
        <v>136</v>
      </c>
    </row>
    <row r="241" spans="1:65" s="14" customFormat="1">
      <c r="B241" s="167"/>
      <c r="D241" s="160" t="s">
        <v>147</v>
      </c>
      <c r="E241" s="168" t="s">
        <v>3</v>
      </c>
      <c r="F241" s="169" t="s">
        <v>279</v>
      </c>
      <c r="H241" s="170">
        <v>0.9</v>
      </c>
      <c r="I241" s="171"/>
      <c r="L241" s="167"/>
      <c r="M241" s="172"/>
      <c r="N241" s="173"/>
      <c r="O241" s="173"/>
      <c r="P241" s="173"/>
      <c r="Q241" s="173"/>
      <c r="R241" s="173"/>
      <c r="S241" s="173"/>
      <c r="T241" s="174"/>
      <c r="AT241" s="168" t="s">
        <v>147</v>
      </c>
      <c r="AU241" s="168" t="s">
        <v>81</v>
      </c>
      <c r="AV241" s="14" t="s">
        <v>81</v>
      </c>
      <c r="AW241" s="14" t="s">
        <v>32</v>
      </c>
      <c r="AX241" s="14" t="s">
        <v>71</v>
      </c>
      <c r="AY241" s="168" t="s">
        <v>136</v>
      </c>
    </row>
    <row r="242" spans="1:65" s="14" customFormat="1">
      <c r="B242" s="167"/>
      <c r="D242" s="160" t="s">
        <v>147</v>
      </c>
      <c r="E242" s="168" t="s">
        <v>3</v>
      </c>
      <c r="F242" s="169" t="s">
        <v>280</v>
      </c>
      <c r="H242" s="170">
        <v>0.72</v>
      </c>
      <c r="I242" s="171"/>
      <c r="L242" s="167"/>
      <c r="M242" s="172"/>
      <c r="N242" s="173"/>
      <c r="O242" s="173"/>
      <c r="P242" s="173"/>
      <c r="Q242" s="173"/>
      <c r="R242" s="173"/>
      <c r="S242" s="173"/>
      <c r="T242" s="174"/>
      <c r="AT242" s="168" t="s">
        <v>147</v>
      </c>
      <c r="AU242" s="168" t="s">
        <v>81</v>
      </c>
      <c r="AV242" s="14" t="s">
        <v>81</v>
      </c>
      <c r="AW242" s="14" t="s">
        <v>32</v>
      </c>
      <c r="AX242" s="14" t="s">
        <v>71</v>
      </c>
      <c r="AY242" s="168" t="s">
        <v>136</v>
      </c>
    </row>
    <row r="243" spans="1:65" s="14" customFormat="1">
      <c r="B243" s="167"/>
      <c r="D243" s="160" t="s">
        <v>147</v>
      </c>
      <c r="E243" s="168" t="s">
        <v>3</v>
      </c>
      <c r="F243" s="169" t="s">
        <v>281</v>
      </c>
      <c r="H243" s="170">
        <v>0.78</v>
      </c>
      <c r="I243" s="171"/>
      <c r="L243" s="167"/>
      <c r="M243" s="172"/>
      <c r="N243" s="173"/>
      <c r="O243" s="173"/>
      <c r="P243" s="173"/>
      <c r="Q243" s="173"/>
      <c r="R243" s="173"/>
      <c r="S243" s="173"/>
      <c r="T243" s="174"/>
      <c r="AT243" s="168" t="s">
        <v>147</v>
      </c>
      <c r="AU243" s="168" t="s">
        <v>81</v>
      </c>
      <c r="AV243" s="14" t="s">
        <v>81</v>
      </c>
      <c r="AW243" s="14" t="s">
        <v>32</v>
      </c>
      <c r="AX243" s="14" t="s">
        <v>71</v>
      </c>
      <c r="AY243" s="168" t="s">
        <v>136</v>
      </c>
    </row>
    <row r="244" spans="1:65" s="15" customFormat="1">
      <c r="B244" s="175"/>
      <c r="D244" s="160" t="s">
        <v>147</v>
      </c>
      <c r="E244" s="176" t="s">
        <v>3</v>
      </c>
      <c r="F244" s="177" t="s">
        <v>152</v>
      </c>
      <c r="H244" s="178">
        <v>4.24</v>
      </c>
      <c r="I244" s="179"/>
      <c r="L244" s="175"/>
      <c r="M244" s="180"/>
      <c r="N244" s="181"/>
      <c r="O244" s="181"/>
      <c r="P244" s="181"/>
      <c r="Q244" s="181"/>
      <c r="R244" s="181"/>
      <c r="S244" s="181"/>
      <c r="T244" s="182"/>
      <c r="AT244" s="176" t="s">
        <v>147</v>
      </c>
      <c r="AU244" s="176" t="s">
        <v>81</v>
      </c>
      <c r="AV244" s="15" t="s">
        <v>137</v>
      </c>
      <c r="AW244" s="15" t="s">
        <v>32</v>
      </c>
      <c r="AX244" s="15" t="s">
        <v>71</v>
      </c>
      <c r="AY244" s="176" t="s">
        <v>136</v>
      </c>
    </row>
    <row r="245" spans="1:65" s="16" customFormat="1">
      <c r="B245" s="183"/>
      <c r="D245" s="160" t="s">
        <v>147</v>
      </c>
      <c r="E245" s="184" t="s">
        <v>3</v>
      </c>
      <c r="F245" s="185" t="s">
        <v>153</v>
      </c>
      <c r="H245" s="186">
        <v>5.548</v>
      </c>
      <c r="I245" s="187"/>
      <c r="L245" s="183"/>
      <c r="M245" s="188"/>
      <c r="N245" s="189"/>
      <c r="O245" s="189"/>
      <c r="P245" s="189"/>
      <c r="Q245" s="189"/>
      <c r="R245" s="189"/>
      <c r="S245" s="189"/>
      <c r="T245" s="190"/>
      <c r="AT245" s="184" t="s">
        <v>147</v>
      </c>
      <c r="AU245" s="184" t="s">
        <v>81</v>
      </c>
      <c r="AV245" s="16" t="s">
        <v>143</v>
      </c>
      <c r="AW245" s="16" t="s">
        <v>32</v>
      </c>
      <c r="AX245" s="16" t="s">
        <v>79</v>
      </c>
      <c r="AY245" s="184" t="s">
        <v>136</v>
      </c>
    </row>
    <row r="246" spans="1:65" s="2" customFormat="1" ht="33" customHeight="1">
      <c r="A246" s="34"/>
      <c r="B246" s="140"/>
      <c r="C246" s="141" t="s">
        <v>289</v>
      </c>
      <c r="D246" s="141" t="s">
        <v>139</v>
      </c>
      <c r="E246" s="142" t="s">
        <v>290</v>
      </c>
      <c r="F246" s="143" t="s">
        <v>291</v>
      </c>
      <c r="G246" s="144" t="s">
        <v>207</v>
      </c>
      <c r="H246" s="145">
        <v>1</v>
      </c>
      <c r="I246" s="146"/>
      <c r="J246" s="147">
        <f>ROUND(I246*H246,2)</f>
        <v>0</v>
      </c>
      <c r="K246" s="143" t="s">
        <v>142</v>
      </c>
      <c r="L246" s="35"/>
      <c r="M246" s="148" t="s">
        <v>3</v>
      </c>
      <c r="N246" s="149" t="s">
        <v>42</v>
      </c>
      <c r="O246" s="55"/>
      <c r="P246" s="150">
        <f>O246*H246</f>
        <v>0</v>
      </c>
      <c r="Q246" s="150">
        <v>0.14699999999999999</v>
      </c>
      <c r="R246" s="150">
        <f>Q246*H246</f>
        <v>0.14699999999999999</v>
      </c>
      <c r="S246" s="150">
        <v>0</v>
      </c>
      <c r="T246" s="151">
        <f>S246*H246</f>
        <v>0</v>
      </c>
      <c r="U246" s="34"/>
      <c r="V246" s="34"/>
      <c r="W246" s="34"/>
      <c r="X246" s="34"/>
      <c r="Y246" s="34"/>
      <c r="Z246" s="34"/>
      <c r="AA246" s="34"/>
      <c r="AB246" s="34"/>
      <c r="AC246" s="34"/>
      <c r="AD246" s="34"/>
      <c r="AE246" s="34"/>
      <c r="AR246" s="152" t="s">
        <v>143</v>
      </c>
      <c r="AT246" s="152" t="s">
        <v>139</v>
      </c>
      <c r="AU246" s="152" t="s">
        <v>81</v>
      </c>
      <c r="AY246" s="19" t="s">
        <v>136</v>
      </c>
      <c r="BE246" s="153">
        <f>IF(N246="základní",J246,0)</f>
        <v>0</v>
      </c>
      <c r="BF246" s="153">
        <f>IF(N246="snížená",J246,0)</f>
        <v>0</v>
      </c>
      <c r="BG246" s="153">
        <f>IF(N246="zákl. přenesená",J246,0)</f>
        <v>0</v>
      </c>
      <c r="BH246" s="153">
        <f>IF(N246="sníž. přenesená",J246,0)</f>
        <v>0</v>
      </c>
      <c r="BI246" s="153">
        <f>IF(N246="nulová",J246,0)</f>
        <v>0</v>
      </c>
      <c r="BJ246" s="19" t="s">
        <v>79</v>
      </c>
      <c r="BK246" s="153">
        <f>ROUND(I246*H246,2)</f>
        <v>0</v>
      </c>
      <c r="BL246" s="19" t="s">
        <v>143</v>
      </c>
      <c r="BM246" s="152" t="s">
        <v>292</v>
      </c>
    </row>
    <row r="247" spans="1:65" s="2" customFormat="1">
      <c r="A247" s="34"/>
      <c r="B247" s="35"/>
      <c r="C247" s="34"/>
      <c r="D247" s="154" t="s">
        <v>145</v>
      </c>
      <c r="E247" s="34"/>
      <c r="F247" s="155" t="s">
        <v>293</v>
      </c>
      <c r="G247" s="34"/>
      <c r="H247" s="34"/>
      <c r="I247" s="156"/>
      <c r="J247" s="34"/>
      <c r="K247" s="34"/>
      <c r="L247" s="35"/>
      <c r="M247" s="157"/>
      <c r="N247" s="158"/>
      <c r="O247" s="55"/>
      <c r="P247" s="55"/>
      <c r="Q247" s="55"/>
      <c r="R247" s="55"/>
      <c r="S247" s="55"/>
      <c r="T247" s="56"/>
      <c r="U247" s="34"/>
      <c r="V247" s="34"/>
      <c r="W247" s="34"/>
      <c r="X247" s="34"/>
      <c r="Y247" s="34"/>
      <c r="Z247" s="34"/>
      <c r="AA247" s="34"/>
      <c r="AB247" s="34"/>
      <c r="AC247" s="34"/>
      <c r="AD247" s="34"/>
      <c r="AE247" s="34"/>
      <c r="AT247" s="19" t="s">
        <v>145</v>
      </c>
      <c r="AU247" s="19" t="s">
        <v>81</v>
      </c>
    </row>
    <row r="248" spans="1:65" s="14" customFormat="1" ht="22.5">
      <c r="B248" s="167"/>
      <c r="D248" s="160" t="s">
        <v>147</v>
      </c>
      <c r="E248" s="168" t="s">
        <v>3</v>
      </c>
      <c r="F248" s="169" t="s">
        <v>294</v>
      </c>
      <c r="H248" s="170">
        <v>1</v>
      </c>
      <c r="I248" s="171"/>
      <c r="L248" s="167"/>
      <c r="M248" s="172"/>
      <c r="N248" s="173"/>
      <c r="O248" s="173"/>
      <c r="P248" s="173"/>
      <c r="Q248" s="173"/>
      <c r="R248" s="173"/>
      <c r="S248" s="173"/>
      <c r="T248" s="174"/>
      <c r="AT248" s="168" t="s">
        <v>147</v>
      </c>
      <c r="AU248" s="168" t="s">
        <v>81</v>
      </c>
      <c r="AV248" s="14" t="s">
        <v>81</v>
      </c>
      <c r="AW248" s="14" t="s">
        <v>32</v>
      </c>
      <c r="AX248" s="14" t="s">
        <v>79</v>
      </c>
      <c r="AY248" s="168" t="s">
        <v>136</v>
      </c>
    </row>
    <row r="249" spans="1:65" s="12" customFormat="1" ht="22.9" customHeight="1">
      <c r="B249" s="127"/>
      <c r="D249" s="128" t="s">
        <v>70</v>
      </c>
      <c r="E249" s="138" t="s">
        <v>295</v>
      </c>
      <c r="F249" s="138" t="s">
        <v>296</v>
      </c>
      <c r="I249" s="130"/>
      <c r="J249" s="139">
        <f>BK249</f>
        <v>0</v>
      </c>
      <c r="L249" s="127"/>
      <c r="M249" s="132"/>
      <c r="N249" s="133"/>
      <c r="O249" s="133"/>
      <c r="P249" s="134">
        <f>SUM(P250:P286)</f>
        <v>0</v>
      </c>
      <c r="Q249" s="133"/>
      <c r="R249" s="134">
        <f>SUM(R250:R286)</f>
        <v>76.058608269999993</v>
      </c>
      <c r="S249" s="133"/>
      <c r="T249" s="135">
        <f>SUM(T250:T286)</f>
        <v>0</v>
      </c>
      <c r="AR249" s="128" t="s">
        <v>79</v>
      </c>
      <c r="AT249" s="136" t="s">
        <v>70</v>
      </c>
      <c r="AU249" s="136" t="s">
        <v>79</v>
      </c>
      <c r="AY249" s="128" t="s">
        <v>136</v>
      </c>
      <c r="BK249" s="137">
        <f>SUM(BK250:BK286)</f>
        <v>0</v>
      </c>
    </row>
    <row r="250" spans="1:65" s="2" customFormat="1" ht="33" customHeight="1">
      <c r="A250" s="34"/>
      <c r="B250" s="140"/>
      <c r="C250" s="141" t="s">
        <v>297</v>
      </c>
      <c r="D250" s="141" t="s">
        <v>139</v>
      </c>
      <c r="E250" s="142" t="s">
        <v>298</v>
      </c>
      <c r="F250" s="143" t="s">
        <v>299</v>
      </c>
      <c r="G250" s="144" t="s">
        <v>300</v>
      </c>
      <c r="H250" s="145">
        <v>19.062000000000001</v>
      </c>
      <c r="I250" s="146"/>
      <c r="J250" s="147">
        <f>ROUND(I250*H250,2)</f>
        <v>0</v>
      </c>
      <c r="K250" s="143" t="s">
        <v>142</v>
      </c>
      <c r="L250" s="35"/>
      <c r="M250" s="148" t="s">
        <v>3</v>
      </c>
      <c r="N250" s="149" t="s">
        <v>42</v>
      </c>
      <c r="O250" s="55"/>
      <c r="P250" s="150">
        <f>O250*H250</f>
        <v>0</v>
      </c>
      <c r="Q250" s="150">
        <v>2.3010199999999998</v>
      </c>
      <c r="R250" s="150">
        <f>Q250*H250</f>
        <v>43.862043239999998</v>
      </c>
      <c r="S250" s="150">
        <v>0</v>
      </c>
      <c r="T250" s="151">
        <f>S250*H250</f>
        <v>0</v>
      </c>
      <c r="U250" s="34"/>
      <c r="V250" s="34"/>
      <c r="W250" s="34"/>
      <c r="X250" s="34"/>
      <c r="Y250" s="34"/>
      <c r="Z250" s="34"/>
      <c r="AA250" s="34"/>
      <c r="AB250" s="34"/>
      <c r="AC250" s="34"/>
      <c r="AD250" s="34"/>
      <c r="AE250" s="34"/>
      <c r="AR250" s="152" t="s">
        <v>143</v>
      </c>
      <c r="AT250" s="152" t="s">
        <v>139</v>
      </c>
      <c r="AU250" s="152" t="s">
        <v>81</v>
      </c>
      <c r="AY250" s="19" t="s">
        <v>136</v>
      </c>
      <c r="BE250" s="153">
        <f>IF(N250="základní",J250,0)</f>
        <v>0</v>
      </c>
      <c r="BF250" s="153">
        <f>IF(N250="snížená",J250,0)</f>
        <v>0</v>
      </c>
      <c r="BG250" s="153">
        <f>IF(N250="zákl. přenesená",J250,0)</f>
        <v>0</v>
      </c>
      <c r="BH250" s="153">
        <f>IF(N250="sníž. přenesená",J250,0)</f>
        <v>0</v>
      </c>
      <c r="BI250" s="153">
        <f>IF(N250="nulová",J250,0)</f>
        <v>0</v>
      </c>
      <c r="BJ250" s="19" t="s">
        <v>79</v>
      </c>
      <c r="BK250" s="153">
        <f>ROUND(I250*H250,2)</f>
        <v>0</v>
      </c>
      <c r="BL250" s="19" t="s">
        <v>143</v>
      </c>
      <c r="BM250" s="152" t="s">
        <v>301</v>
      </c>
    </row>
    <row r="251" spans="1:65" s="2" customFormat="1">
      <c r="A251" s="34"/>
      <c r="B251" s="35"/>
      <c r="C251" s="34"/>
      <c r="D251" s="154" t="s">
        <v>145</v>
      </c>
      <c r="E251" s="34"/>
      <c r="F251" s="155" t="s">
        <v>302</v>
      </c>
      <c r="G251" s="34"/>
      <c r="H251" s="34"/>
      <c r="I251" s="156"/>
      <c r="J251" s="34"/>
      <c r="K251" s="34"/>
      <c r="L251" s="35"/>
      <c r="M251" s="157"/>
      <c r="N251" s="158"/>
      <c r="O251" s="55"/>
      <c r="P251" s="55"/>
      <c r="Q251" s="55"/>
      <c r="R251" s="55"/>
      <c r="S251" s="55"/>
      <c r="T251" s="56"/>
      <c r="U251" s="34"/>
      <c r="V251" s="34"/>
      <c r="W251" s="34"/>
      <c r="X251" s="34"/>
      <c r="Y251" s="34"/>
      <c r="Z251" s="34"/>
      <c r="AA251" s="34"/>
      <c r="AB251" s="34"/>
      <c r="AC251" s="34"/>
      <c r="AD251" s="34"/>
      <c r="AE251" s="34"/>
      <c r="AT251" s="19" t="s">
        <v>145</v>
      </c>
      <c r="AU251" s="19" t="s">
        <v>81</v>
      </c>
    </row>
    <row r="252" spans="1:65" s="13" customFormat="1">
      <c r="B252" s="159"/>
      <c r="D252" s="160" t="s">
        <v>147</v>
      </c>
      <c r="E252" s="161" t="s">
        <v>3</v>
      </c>
      <c r="F252" s="162" t="s">
        <v>303</v>
      </c>
      <c r="H252" s="161" t="s">
        <v>3</v>
      </c>
      <c r="I252" s="163"/>
      <c r="L252" s="159"/>
      <c r="M252" s="164"/>
      <c r="N252" s="165"/>
      <c r="O252" s="165"/>
      <c r="P252" s="165"/>
      <c r="Q252" s="165"/>
      <c r="R252" s="165"/>
      <c r="S252" s="165"/>
      <c r="T252" s="166"/>
      <c r="AT252" s="161" t="s">
        <v>147</v>
      </c>
      <c r="AU252" s="161" t="s">
        <v>81</v>
      </c>
      <c r="AV252" s="13" t="s">
        <v>79</v>
      </c>
      <c r="AW252" s="13" t="s">
        <v>32</v>
      </c>
      <c r="AX252" s="13" t="s">
        <v>71</v>
      </c>
      <c r="AY252" s="161" t="s">
        <v>136</v>
      </c>
    </row>
    <row r="253" spans="1:65" s="13" customFormat="1" ht="22.5">
      <c r="B253" s="159"/>
      <c r="D253" s="160" t="s">
        <v>147</v>
      </c>
      <c r="E253" s="161" t="s">
        <v>3</v>
      </c>
      <c r="F253" s="162" t="s">
        <v>304</v>
      </c>
      <c r="H253" s="161" t="s">
        <v>3</v>
      </c>
      <c r="I253" s="163"/>
      <c r="L253" s="159"/>
      <c r="M253" s="164"/>
      <c r="N253" s="165"/>
      <c r="O253" s="165"/>
      <c r="P253" s="165"/>
      <c r="Q253" s="165"/>
      <c r="R253" s="165"/>
      <c r="S253" s="165"/>
      <c r="T253" s="166"/>
      <c r="AT253" s="161" t="s">
        <v>147</v>
      </c>
      <c r="AU253" s="161" t="s">
        <v>81</v>
      </c>
      <c r="AV253" s="13" t="s">
        <v>79</v>
      </c>
      <c r="AW253" s="13" t="s">
        <v>32</v>
      </c>
      <c r="AX253" s="13" t="s">
        <v>71</v>
      </c>
      <c r="AY253" s="161" t="s">
        <v>136</v>
      </c>
    </row>
    <row r="254" spans="1:65" s="13" customFormat="1">
      <c r="B254" s="159"/>
      <c r="D254" s="160" t="s">
        <v>147</v>
      </c>
      <c r="E254" s="161" t="s">
        <v>3</v>
      </c>
      <c r="F254" s="162" t="s">
        <v>211</v>
      </c>
      <c r="H254" s="161" t="s">
        <v>3</v>
      </c>
      <c r="I254" s="163"/>
      <c r="L254" s="159"/>
      <c r="M254" s="164"/>
      <c r="N254" s="165"/>
      <c r="O254" s="165"/>
      <c r="P254" s="165"/>
      <c r="Q254" s="165"/>
      <c r="R254" s="165"/>
      <c r="S254" s="165"/>
      <c r="T254" s="166"/>
      <c r="AT254" s="161" t="s">
        <v>147</v>
      </c>
      <c r="AU254" s="161" t="s">
        <v>81</v>
      </c>
      <c r="AV254" s="13" t="s">
        <v>79</v>
      </c>
      <c r="AW254" s="13" t="s">
        <v>32</v>
      </c>
      <c r="AX254" s="13" t="s">
        <v>71</v>
      </c>
      <c r="AY254" s="161" t="s">
        <v>136</v>
      </c>
    </row>
    <row r="255" spans="1:65" s="14" customFormat="1">
      <c r="B255" s="167"/>
      <c r="D255" s="160" t="s">
        <v>147</v>
      </c>
      <c r="E255" s="168" t="s">
        <v>3</v>
      </c>
      <c r="F255" s="169" t="s">
        <v>305</v>
      </c>
      <c r="H255" s="170">
        <v>2.1920000000000002</v>
      </c>
      <c r="I255" s="171"/>
      <c r="L255" s="167"/>
      <c r="M255" s="172"/>
      <c r="N255" s="173"/>
      <c r="O255" s="173"/>
      <c r="P255" s="173"/>
      <c r="Q255" s="173"/>
      <c r="R255" s="173"/>
      <c r="S255" s="173"/>
      <c r="T255" s="174"/>
      <c r="AT255" s="168" t="s">
        <v>147</v>
      </c>
      <c r="AU255" s="168" t="s">
        <v>81</v>
      </c>
      <c r="AV255" s="14" t="s">
        <v>81</v>
      </c>
      <c r="AW255" s="14" t="s">
        <v>32</v>
      </c>
      <c r="AX255" s="14" t="s">
        <v>71</v>
      </c>
      <c r="AY255" s="168" t="s">
        <v>136</v>
      </c>
    </row>
    <row r="256" spans="1:65" s="14" customFormat="1">
      <c r="B256" s="167"/>
      <c r="D256" s="160" t="s">
        <v>147</v>
      </c>
      <c r="E256" s="168" t="s">
        <v>3</v>
      </c>
      <c r="F256" s="169" t="s">
        <v>306</v>
      </c>
      <c r="H256" s="170">
        <v>2.0739999999999998</v>
      </c>
      <c r="I256" s="171"/>
      <c r="L256" s="167"/>
      <c r="M256" s="172"/>
      <c r="N256" s="173"/>
      <c r="O256" s="173"/>
      <c r="P256" s="173"/>
      <c r="Q256" s="173"/>
      <c r="R256" s="173"/>
      <c r="S256" s="173"/>
      <c r="T256" s="174"/>
      <c r="AT256" s="168" t="s">
        <v>147</v>
      </c>
      <c r="AU256" s="168" t="s">
        <v>81</v>
      </c>
      <c r="AV256" s="14" t="s">
        <v>81</v>
      </c>
      <c r="AW256" s="14" t="s">
        <v>32</v>
      </c>
      <c r="AX256" s="14" t="s">
        <v>71</v>
      </c>
      <c r="AY256" s="168" t="s">
        <v>136</v>
      </c>
    </row>
    <row r="257" spans="1:65" s="14" customFormat="1">
      <c r="B257" s="167"/>
      <c r="D257" s="160" t="s">
        <v>147</v>
      </c>
      <c r="E257" s="168" t="s">
        <v>3</v>
      </c>
      <c r="F257" s="169" t="s">
        <v>307</v>
      </c>
      <c r="H257" s="170">
        <v>1.2729999999999999</v>
      </c>
      <c r="I257" s="171"/>
      <c r="L257" s="167"/>
      <c r="M257" s="172"/>
      <c r="N257" s="173"/>
      <c r="O257" s="173"/>
      <c r="P257" s="173"/>
      <c r="Q257" s="173"/>
      <c r="R257" s="173"/>
      <c r="S257" s="173"/>
      <c r="T257" s="174"/>
      <c r="AT257" s="168" t="s">
        <v>147</v>
      </c>
      <c r="AU257" s="168" t="s">
        <v>81</v>
      </c>
      <c r="AV257" s="14" t="s">
        <v>81</v>
      </c>
      <c r="AW257" s="14" t="s">
        <v>32</v>
      </c>
      <c r="AX257" s="14" t="s">
        <v>71</v>
      </c>
      <c r="AY257" s="168" t="s">
        <v>136</v>
      </c>
    </row>
    <row r="258" spans="1:65" s="15" customFormat="1">
      <c r="B258" s="175"/>
      <c r="D258" s="160" t="s">
        <v>147</v>
      </c>
      <c r="E258" s="176" t="s">
        <v>3</v>
      </c>
      <c r="F258" s="177" t="s">
        <v>152</v>
      </c>
      <c r="H258" s="178">
        <v>5.5389999999999997</v>
      </c>
      <c r="I258" s="179"/>
      <c r="L258" s="175"/>
      <c r="M258" s="180"/>
      <c r="N258" s="181"/>
      <c r="O258" s="181"/>
      <c r="P258" s="181"/>
      <c r="Q258" s="181"/>
      <c r="R258" s="181"/>
      <c r="S258" s="181"/>
      <c r="T258" s="182"/>
      <c r="AT258" s="176" t="s">
        <v>147</v>
      </c>
      <c r="AU258" s="176" t="s">
        <v>81</v>
      </c>
      <c r="AV258" s="15" t="s">
        <v>137</v>
      </c>
      <c r="AW258" s="15" t="s">
        <v>32</v>
      </c>
      <c r="AX258" s="15" t="s">
        <v>71</v>
      </c>
      <c r="AY258" s="176" t="s">
        <v>136</v>
      </c>
    </row>
    <row r="259" spans="1:65" s="13" customFormat="1">
      <c r="B259" s="159"/>
      <c r="D259" s="160" t="s">
        <v>147</v>
      </c>
      <c r="E259" s="161" t="s">
        <v>3</v>
      </c>
      <c r="F259" s="162" t="s">
        <v>213</v>
      </c>
      <c r="H259" s="161" t="s">
        <v>3</v>
      </c>
      <c r="I259" s="163"/>
      <c r="L259" s="159"/>
      <c r="M259" s="164"/>
      <c r="N259" s="165"/>
      <c r="O259" s="165"/>
      <c r="P259" s="165"/>
      <c r="Q259" s="165"/>
      <c r="R259" s="165"/>
      <c r="S259" s="165"/>
      <c r="T259" s="166"/>
      <c r="AT259" s="161" t="s">
        <v>147</v>
      </c>
      <c r="AU259" s="161" t="s">
        <v>81</v>
      </c>
      <c r="AV259" s="13" t="s">
        <v>79</v>
      </c>
      <c r="AW259" s="13" t="s">
        <v>32</v>
      </c>
      <c r="AX259" s="13" t="s">
        <v>71</v>
      </c>
      <c r="AY259" s="161" t="s">
        <v>136</v>
      </c>
    </row>
    <row r="260" spans="1:65" s="14" customFormat="1" ht="22.5">
      <c r="B260" s="167"/>
      <c r="D260" s="160" t="s">
        <v>147</v>
      </c>
      <c r="E260" s="168" t="s">
        <v>3</v>
      </c>
      <c r="F260" s="169" t="s">
        <v>308</v>
      </c>
      <c r="H260" s="170">
        <v>5.6</v>
      </c>
      <c r="I260" s="171"/>
      <c r="L260" s="167"/>
      <c r="M260" s="172"/>
      <c r="N260" s="173"/>
      <c r="O260" s="173"/>
      <c r="P260" s="173"/>
      <c r="Q260" s="173"/>
      <c r="R260" s="173"/>
      <c r="S260" s="173"/>
      <c r="T260" s="174"/>
      <c r="AT260" s="168" t="s">
        <v>147</v>
      </c>
      <c r="AU260" s="168" t="s">
        <v>81</v>
      </c>
      <c r="AV260" s="14" t="s">
        <v>81</v>
      </c>
      <c r="AW260" s="14" t="s">
        <v>32</v>
      </c>
      <c r="AX260" s="14" t="s">
        <v>71</v>
      </c>
      <c r="AY260" s="168" t="s">
        <v>136</v>
      </c>
    </row>
    <row r="261" spans="1:65" s="15" customFormat="1">
      <c r="B261" s="175"/>
      <c r="D261" s="160" t="s">
        <v>147</v>
      </c>
      <c r="E261" s="176" t="s">
        <v>3</v>
      </c>
      <c r="F261" s="177" t="s">
        <v>152</v>
      </c>
      <c r="H261" s="178">
        <v>5.6</v>
      </c>
      <c r="I261" s="179"/>
      <c r="L261" s="175"/>
      <c r="M261" s="180"/>
      <c r="N261" s="181"/>
      <c r="O261" s="181"/>
      <c r="P261" s="181"/>
      <c r="Q261" s="181"/>
      <c r="R261" s="181"/>
      <c r="S261" s="181"/>
      <c r="T261" s="182"/>
      <c r="AT261" s="176" t="s">
        <v>147</v>
      </c>
      <c r="AU261" s="176" t="s">
        <v>81</v>
      </c>
      <c r="AV261" s="15" t="s">
        <v>137</v>
      </c>
      <c r="AW261" s="15" t="s">
        <v>32</v>
      </c>
      <c r="AX261" s="15" t="s">
        <v>71</v>
      </c>
      <c r="AY261" s="176" t="s">
        <v>136</v>
      </c>
    </row>
    <row r="262" spans="1:65" s="13" customFormat="1">
      <c r="B262" s="159"/>
      <c r="D262" s="160" t="s">
        <v>147</v>
      </c>
      <c r="E262" s="161" t="s">
        <v>3</v>
      </c>
      <c r="F262" s="162" t="s">
        <v>215</v>
      </c>
      <c r="H262" s="161" t="s">
        <v>3</v>
      </c>
      <c r="I262" s="163"/>
      <c r="L262" s="159"/>
      <c r="M262" s="164"/>
      <c r="N262" s="165"/>
      <c r="O262" s="165"/>
      <c r="P262" s="165"/>
      <c r="Q262" s="165"/>
      <c r="R262" s="165"/>
      <c r="S262" s="165"/>
      <c r="T262" s="166"/>
      <c r="AT262" s="161" t="s">
        <v>147</v>
      </c>
      <c r="AU262" s="161" t="s">
        <v>81</v>
      </c>
      <c r="AV262" s="13" t="s">
        <v>79</v>
      </c>
      <c r="AW262" s="13" t="s">
        <v>32</v>
      </c>
      <c r="AX262" s="13" t="s">
        <v>71</v>
      </c>
      <c r="AY262" s="161" t="s">
        <v>136</v>
      </c>
    </row>
    <row r="263" spans="1:65" s="14" customFormat="1" ht="22.5">
      <c r="B263" s="167"/>
      <c r="D263" s="160" t="s">
        <v>147</v>
      </c>
      <c r="E263" s="168" t="s">
        <v>3</v>
      </c>
      <c r="F263" s="169" t="s">
        <v>309</v>
      </c>
      <c r="H263" s="170">
        <v>7.923</v>
      </c>
      <c r="I263" s="171"/>
      <c r="L263" s="167"/>
      <c r="M263" s="172"/>
      <c r="N263" s="173"/>
      <c r="O263" s="173"/>
      <c r="P263" s="173"/>
      <c r="Q263" s="173"/>
      <c r="R263" s="173"/>
      <c r="S263" s="173"/>
      <c r="T263" s="174"/>
      <c r="AT263" s="168" t="s">
        <v>147</v>
      </c>
      <c r="AU263" s="168" t="s">
        <v>81</v>
      </c>
      <c r="AV263" s="14" t="s">
        <v>81</v>
      </c>
      <c r="AW263" s="14" t="s">
        <v>32</v>
      </c>
      <c r="AX263" s="14" t="s">
        <v>71</v>
      </c>
      <c r="AY263" s="168" t="s">
        <v>136</v>
      </c>
    </row>
    <row r="264" spans="1:65" s="15" customFormat="1">
      <c r="B264" s="175"/>
      <c r="D264" s="160" t="s">
        <v>147</v>
      </c>
      <c r="E264" s="176" t="s">
        <v>3</v>
      </c>
      <c r="F264" s="177" t="s">
        <v>152</v>
      </c>
      <c r="H264" s="178">
        <v>7.923</v>
      </c>
      <c r="I264" s="179"/>
      <c r="L264" s="175"/>
      <c r="M264" s="180"/>
      <c r="N264" s="181"/>
      <c r="O264" s="181"/>
      <c r="P264" s="181"/>
      <c r="Q264" s="181"/>
      <c r="R264" s="181"/>
      <c r="S264" s="181"/>
      <c r="T264" s="182"/>
      <c r="AT264" s="176" t="s">
        <v>147</v>
      </c>
      <c r="AU264" s="176" t="s">
        <v>81</v>
      </c>
      <c r="AV264" s="15" t="s">
        <v>137</v>
      </c>
      <c r="AW264" s="15" t="s">
        <v>32</v>
      </c>
      <c r="AX264" s="15" t="s">
        <v>71</v>
      </c>
      <c r="AY264" s="176" t="s">
        <v>136</v>
      </c>
    </row>
    <row r="265" spans="1:65" s="16" customFormat="1">
      <c r="B265" s="183"/>
      <c r="D265" s="160" t="s">
        <v>147</v>
      </c>
      <c r="E265" s="184" t="s">
        <v>3</v>
      </c>
      <c r="F265" s="185" t="s">
        <v>153</v>
      </c>
      <c r="H265" s="186">
        <v>19.062000000000001</v>
      </c>
      <c r="I265" s="187"/>
      <c r="L265" s="183"/>
      <c r="M265" s="188"/>
      <c r="N265" s="189"/>
      <c r="O265" s="189"/>
      <c r="P265" s="189"/>
      <c r="Q265" s="189"/>
      <c r="R265" s="189"/>
      <c r="S265" s="189"/>
      <c r="T265" s="190"/>
      <c r="AT265" s="184" t="s">
        <v>147</v>
      </c>
      <c r="AU265" s="184" t="s">
        <v>81</v>
      </c>
      <c r="AV265" s="16" t="s">
        <v>143</v>
      </c>
      <c r="AW265" s="16" t="s">
        <v>32</v>
      </c>
      <c r="AX265" s="16" t="s">
        <v>79</v>
      </c>
      <c r="AY265" s="184" t="s">
        <v>136</v>
      </c>
    </row>
    <row r="266" spans="1:65" s="2" customFormat="1" ht="33" customHeight="1">
      <c r="A266" s="34"/>
      <c r="B266" s="140"/>
      <c r="C266" s="141" t="s">
        <v>310</v>
      </c>
      <c r="D266" s="141" t="s">
        <v>139</v>
      </c>
      <c r="E266" s="142" t="s">
        <v>311</v>
      </c>
      <c r="F266" s="143" t="s">
        <v>312</v>
      </c>
      <c r="G266" s="144" t="s">
        <v>300</v>
      </c>
      <c r="H266" s="145">
        <v>12.869</v>
      </c>
      <c r="I266" s="146"/>
      <c r="J266" s="147">
        <f>ROUND(I266*H266,2)</f>
        <v>0</v>
      </c>
      <c r="K266" s="143" t="s">
        <v>142</v>
      </c>
      <c r="L266" s="35"/>
      <c r="M266" s="148" t="s">
        <v>3</v>
      </c>
      <c r="N266" s="149" t="s">
        <v>42</v>
      </c>
      <c r="O266" s="55"/>
      <c r="P266" s="150">
        <f>O266*H266</f>
        <v>0</v>
      </c>
      <c r="Q266" s="150">
        <v>2.5018699999999998</v>
      </c>
      <c r="R266" s="150">
        <f>Q266*H266</f>
        <v>32.196565029999995</v>
      </c>
      <c r="S266" s="150">
        <v>0</v>
      </c>
      <c r="T266" s="151">
        <f>S266*H266</f>
        <v>0</v>
      </c>
      <c r="U266" s="34"/>
      <c r="V266" s="34"/>
      <c r="W266" s="34"/>
      <c r="X266" s="34"/>
      <c r="Y266" s="34"/>
      <c r="Z266" s="34"/>
      <c r="AA266" s="34"/>
      <c r="AB266" s="34"/>
      <c r="AC266" s="34"/>
      <c r="AD266" s="34"/>
      <c r="AE266" s="34"/>
      <c r="AR266" s="152" t="s">
        <v>143</v>
      </c>
      <c r="AT266" s="152" t="s">
        <v>139</v>
      </c>
      <c r="AU266" s="152" t="s">
        <v>81</v>
      </c>
      <c r="AY266" s="19" t="s">
        <v>136</v>
      </c>
      <c r="BE266" s="153">
        <f>IF(N266="základní",J266,0)</f>
        <v>0</v>
      </c>
      <c r="BF266" s="153">
        <f>IF(N266="snížená",J266,0)</f>
        <v>0</v>
      </c>
      <c r="BG266" s="153">
        <f>IF(N266="zákl. přenesená",J266,0)</f>
        <v>0</v>
      </c>
      <c r="BH266" s="153">
        <f>IF(N266="sníž. přenesená",J266,0)</f>
        <v>0</v>
      </c>
      <c r="BI266" s="153">
        <f>IF(N266="nulová",J266,0)</f>
        <v>0</v>
      </c>
      <c r="BJ266" s="19" t="s">
        <v>79</v>
      </c>
      <c r="BK266" s="153">
        <f>ROUND(I266*H266,2)</f>
        <v>0</v>
      </c>
      <c r="BL266" s="19" t="s">
        <v>143</v>
      </c>
      <c r="BM266" s="152" t="s">
        <v>313</v>
      </c>
    </row>
    <row r="267" spans="1:65" s="2" customFormat="1">
      <c r="A267" s="34"/>
      <c r="B267" s="35"/>
      <c r="C267" s="34"/>
      <c r="D267" s="154" t="s">
        <v>145</v>
      </c>
      <c r="E267" s="34"/>
      <c r="F267" s="155" t="s">
        <v>314</v>
      </c>
      <c r="G267" s="34"/>
      <c r="H267" s="34"/>
      <c r="I267" s="156"/>
      <c r="J267" s="34"/>
      <c r="K267" s="34"/>
      <c r="L267" s="35"/>
      <c r="M267" s="157"/>
      <c r="N267" s="158"/>
      <c r="O267" s="55"/>
      <c r="P267" s="55"/>
      <c r="Q267" s="55"/>
      <c r="R267" s="55"/>
      <c r="S267" s="55"/>
      <c r="T267" s="56"/>
      <c r="U267" s="34"/>
      <c r="V267" s="34"/>
      <c r="W267" s="34"/>
      <c r="X267" s="34"/>
      <c r="Y267" s="34"/>
      <c r="Z267" s="34"/>
      <c r="AA267" s="34"/>
      <c r="AB267" s="34"/>
      <c r="AC267" s="34"/>
      <c r="AD267" s="34"/>
      <c r="AE267" s="34"/>
      <c r="AT267" s="19" t="s">
        <v>145</v>
      </c>
      <c r="AU267" s="19" t="s">
        <v>81</v>
      </c>
    </row>
    <row r="268" spans="1:65" s="13" customFormat="1">
      <c r="B268" s="159"/>
      <c r="D268" s="160" t="s">
        <v>147</v>
      </c>
      <c r="E268" s="161" t="s">
        <v>3</v>
      </c>
      <c r="F268" s="162" t="s">
        <v>315</v>
      </c>
      <c r="H268" s="161" t="s">
        <v>3</v>
      </c>
      <c r="I268" s="163"/>
      <c r="L268" s="159"/>
      <c r="M268" s="164"/>
      <c r="N268" s="165"/>
      <c r="O268" s="165"/>
      <c r="P268" s="165"/>
      <c r="Q268" s="165"/>
      <c r="R268" s="165"/>
      <c r="S268" s="165"/>
      <c r="T268" s="166"/>
      <c r="AT268" s="161" t="s">
        <v>147</v>
      </c>
      <c r="AU268" s="161" t="s">
        <v>81</v>
      </c>
      <c r="AV268" s="13" t="s">
        <v>79</v>
      </c>
      <c r="AW268" s="13" t="s">
        <v>32</v>
      </c>
      <c r="AX268" s="13" t="s">
        <v>71</v>
      </c>
      <c r="AY268" s="161" t="s">
        <v>136</v>
      </c>
    </row>
    <row r="269" spans="1:65" s="13" customFormat="1">
      <c r="B269" s="159"/>
      <c r="D269" s="160" t="s">
        <v>147</v>
      </c>
      <c r="E269" s="161" t="s">
        <v>3</v>
      </c>
      <c r="F269" s="162" t="s">
        <v>316</v>
      </c>
      <c r="H269" s="161" t="s">
        <v>3</v>
      </c>
      <c r="I269" s="163"/>
      <c r="L269" s="159"/>
      <c r="M269" s="164"/>
      <c r="N269" s="165"/>
      <c r="O269" s="165"/>
      <c r="P269" s="165"/>
      <c r="Q269" s="165"/>
      <c r="R269" s="165"/>
      <c r="S269" s="165"/>
      <c r="T269" s="166"/>
      <c r="AT269" s="161" t="s">
        <v>147</v>
      </c>
      <c r="AU269" s="161" t="s">
        <v>81</v>
      </c>
      <c r="AV269" s="13" t="s">
        <v>79</v>
      </c>
      <c r="AW269" s="13" t="s">
        <v>32</v>
      </c>
      <c r="AX269" s="13" t="s">
        <v>71</v>
      </c>
      <c r="AY269" s="161" t="s">
        <v>136</v>
      </c>
    </row>
    <row r="270" spans="1:65" s="13" customFormat="1">
      <c r="B270" s="159"/>
      <c r="D270" s="160" t="s">
        <v>147</v>
      </c>
      <c r="E270" s="161" t="s">
        <v>3</v>
      </c>
      <c r="F270" s="162" t="s">
        <v>211</v>
      </c>
      <c r="H270" s="161" t="s">
        <v>3</v>
      </c>
      <c r="I270" s="163"/>
      <c r="L270" s="159"/>
      <c r="M270" s="164"/>
      <c r="N270" s="165"/>
      <c r="O270" s="165"/>
      <c r="P270" s="165"/>
      <c r="Q270" s="165"/>
      <c r="R270" s="165"/>
      <c r="S270" s="165"/>
      <c r="T270" s="166"/>
      <c r="AT270" s="161" t="s">
        <v>147</v>
      </c>
      <c r="AU270" s="161" t="s">
        <v>81</v>
      </c>
      <c r="AV270" s="13" t="s">
        <v>79</v>
      </c>
      <c r="AW270" s="13" t="s">
        <v>32</v>
      </c>
      <c r="AX270" s="13" t="s">
        <v>71</v>
      </c>
      <c r="AY270" s="161" t="s">
        <v>136</v>
      </c>
    </row>
    <row r="271" spans="1:65" s="14" customFormat="1">
      <c r="B271" s="167"/>
      <c r="D271" s="160" t="s">
        <v>147</v>
      </c>
      <c r="E271" s="168" t="s">
        <v>3</v>
      </c>
      <c r="F271" s="169" t="s">
        <v>317</v>
      </c>
      <c r="H271" s="170">
        <v>1.4610000000000001</v>
      </c>
      <c r="I271" s="171"/>
      <c r="L271" s="167"/>
      <c r="M271" s="172"/>
      <c r="N271" s="173"/>
      <c r="O271" s="173"/>
      <c r="P271" s="173"/>
      <c r="Q271" s="173"/>
      <c r="R271" s="173"/>
      <c r="S271" s="173"/>
      <c r="T271" s="174"/>
      <c r="AT271" s="168" t="s">
        <v>147</v>
      </c>
      <c r="AU271" s="168" t="s">
        <v>81</v>
      </c>
      <c r="AV271" s="14" t="s">
        <v>81</v>
      </c>
      <c r="AW271" s="14" t="s">
        <v>32</v>
      </c>
      <c r="AX271" s="14" t="s">
        <v>71</v>
      </c>
      <c r="AY271" s="168" t="s">
        <v>136</v>
      </c>
    </row>
    <row r="272" spans="1:65" s="14" customFormat="1">
      <c r="B272" s="167"/>
      <c r="D272" s="160" t="s">
        <v>147</v>
      </c>
      <c r="E272" s="168" t="s">
        <v>3</v>
      </c>
      <c r="F272" s="169" t="s">
        <v>318</v>
      </c>
      <c r="H272" s="170">
        <v>1.383</v>
      </c>
      <c r="I272" s="171"/>
      <c r="L272" s="167"/>
      <c r="M272" s="172"/>
      <c r="N272" s="173"/>
      <c r="O272" s="173"/>
      <c r="P272" s="173"/>
      <c r="Q272" s="173"/>
      <c r="R272" s="173"/>
      <c r="S272" s="173"/>
      <c r="T272" s="174"/>
      <c r="AT272" s="168" t="s">
        <v>147</v>
      </c>
      <c r="AU272" s="168" t="s">
        <v>81</v>
      </c>
      <c r="AV272" s="14" t="s">
        <v>81</v>
      </c>
      <c r="AW272" s="14" t="s">
        <v>32</v>
      </c>
      <c r="AX272" s="14" t="s">
        <v>71</v>
      </c>
      <c r="AY272" s="168" t="s">
        <v>136</v>
      </c>
    </row>
    <row r="273" spans="1:65" s="14" customFormat="1">
      <c r="B273" s="167"/>
      <c r="D273" s="160" t="s">
        <v>147</v>
      </c>
      <c r="E273" s="168" t="s">
        <v>3</v>
      </c>
      <c r="F273" s="169" t="s">
        <v>319</v>
      </c>
      <c r="H273" s="170">
        <v>0.84799999999999998</v>
      </c>
      <c r="I273" s="171"/>
      <c r="L273" s="167"/>
      <c r="M273" s="172"/>
      <c r="N273" s="173"/>
      <c r="O273" s="173"/>
      <c r="P273" s="173"/>
      <c r="Q273" s="173"/>
      <c r="R273" s="173"/>
      <c r="S273" s="173"/>
      <c r="T273" s="174"/>
      <c r="AT273" s="168" t="s">
        <v>147</v>
      </c>
      <c r="AU273" s="168" t="s">
        <v>81</v>
      </c>
      <c r="AV273" s="14" t="s">
        <v>81</v>
      </c>
      <c r="AW273" s="14" t="s">
        <v>32</v>
      </c>
      <c r="AX273" s="14" t="s">
        <v>71</v>
      </c>
      <c r="AY273" s="168" t="s">
        <v>136</v>
      </c>
    </row>
    <row r="274" spans="1:65" s="14" customFormat="1">
      <c r="B274" s="167"/>
      <c r="D274" s="160" t="s">
        <v>147</v>
      </c>
      <c r="E274" s="168" t="s">
        <v>3</v>
      </c>
      <c r="F274" s="169" t="s">
        <v>320</v>
      </c>
      <c r="H274" s="170">
        <v>7.1999999999999995E-2</v>
      </c>
      <c r="I274" s="171"/>
      <c r="L274" s="167"/>
      <c r="M274" s="172"/>
      <c r="N274" s="173"/>
      <c r="O274" s="173"/>
      <c r="P274" s="173"/>
      <c r="Q274" s="173"/>
      <c r="R274" s="173"/>
      <c r="S274" s="173"/>
      <c r="T274" s="174"/>
      <c r="AT274" s="168" t="s">
        <v>147</v>
      </c>
      <c r="AU274" s="168" t="s">
        <v>81</v>
      </c>
      <c r="AV274" s="14" t="s">
        <v>81</v>
      </c>
      <c r="AW274" s="14" t="s">
        <v>32</v>
      </c>
      <c r="AX274" s="14" t="s">
        <v>71</v>
      </c>
      <c r="AY274" s="168" t="s">
        <v>136</v>
      </c>
    </row>
    <row r="275" spans="1:65" s="15" customFormat="1">
      <c r="B275" s="175"/>
      <c r="D275" s="160" t="s">
        <v>147</v>
      </c>
      <c r="E275" s="176" t="s">
        <v>3</v>
      </c>
      <c r="F275" s="177" t="s">
        <v>152</v>
      </c>
      <c r="H275" s="178">
        <v>3.7639999999999998</v>
      </c>
      <c r="I275" s="179"/>
      <c r="L275" s="175"/>
      <c r="M275" s="180"/>
      <c r="N275" s="181"/>
      <c r="O275" s="181"/>
      <c r="P275" s="181"/>
      <c r="Q275" s="181"/>
      <c r="R275" s="181"/>
      <c r="S275" s="181"/>
      <c r="T275" s="182"/>
      <c r="AT275" s="176" t="s">
        <v>147</v>
      </c>
      <c r="AU275" s="176" t="s">
        <v>81</v>
      </c>
      <c r="AV275" s="15" t="s">
        <v>137</v>
      </c>
      <c r="AW275" s="15" t="s">
        <v>32</v>
      </c>
      <c r="AX275" s="15" t="s">
        <v>71</v>
      </c>
      <c r="AY275" s="176" t="s">
        <v>136</v>
      </c>
    </row>
    <row r="276" spans="1:65" s="13" customFormat="1">
      <c r="B276" s="159"/>
      <c r="D276" s="160" t="s">
        <v>147</v>
      </c>
      <c r="E276" s="161" t="s">
        <v>3</v>
      </c>
      <c r="F276" s="162" t="s">
        <v>213</v>
      </c>
      <c r="H276" s="161" t="s">
        <v>3</v>
      </c>
      <c r="I276" s="163"/>
      <c r="L276" s="159"/>
      <c r="M276" s="164"/>
      <c r="N276" s="165"/>
      <c r="O276" s="165"/>
      <c r="P276" s="165"/>
      <c r="Q276" s="165"/>
      <c r="R276" s="165"/>
      <c r="S276" s="165"/>
      <c r="T276" s="166"/>
      <c r="AT276" s="161" t="s">
        <v>147</v>
      </c>
      <c r="AU276" s="161" t="s">
        <v>81</v>
      </c>
      <c r="AV276" s="13" t="s">
        <v>79</v>
      </c>
      <c r="AW276" s="13" t="s">
        <v>32</v>
      </c>
      <c r="AX276" s="13" t="s">
        <v>71</v>
      </c>
      <c r="AY276" s="161" t="s">
        <v>136</v>
      </c>
    </row>
    <row r="277" spans="1:65" s="14" customFormat="1" ht="22.5">
      <c r="B277" s="167"/>
      <c r="D277" s="160" t="s">
        <v>147</v>
      </c>
      <c r="E277" s="168" t="s">
        <v>3</v>
      </c>
      <c r="F277" s="169" t="s">
        <v>321</v>
      </c>
      <c r="H277" s="170">
        <v>3.7330000000000001</v>
      </c>
      <c r="I277" s="171"/>
      <c r="L277" s="167"/>
      <c r="M277" s="172"/>
      <c r="N277" s="173"/>
      <c r="O277" s="173"/>
      <c r="P277" s="173"/>
      <c r="Q277" s="173"/>
      <c r="R277" s="173"/>
      <c r="S277" s="173"/>
      <c r="T277" s="174"/>
      <c r="AT277" s="168" t="s">
        <v>147</v>
      </c>
      <c r="AU277" s="168" t="s">
        <v>81</v>
      </c>
      <c r="AV277" s="14" t="s">
        <v>81</v>
      </c>
      <c r="AW277" s="14" t="s">
        <v>32</v>
      </c>
      <c r="AX277" s="14" t="s">
        <v>71</v>
      </c>
      <c r="AY277" s="168" t="s">
        <v>136</v>
      </c>
    </row>
    <row r="278" spans="1:65" s="14" customFormat="1">
      <c r="B278" s="167"/>
      <c r="D278" s="160" t="s">
        <v>147</v>
      </c>
      <c r="E278" s="168" t="s">
        <v>3</v>
      </c>
      <c r="F278" s="169" t="s">
        <v>322</v>
      </c>
      <c r="H278" s="170">
        <v>5.3999999999999999E-2</v>
      </c>
      <c r="I278" s="171"/>
      <c r="L278" s="167"/>
      <c r="M278" s="172"/>
      <c r="N278" s="173"/>
      <c r="O278" s="173"/>
      <c r="P278" s="173"/>
      <c r="Q278" s="173"/>
      <c r="R278" s="173"/>
      <c r="S278" s="173"/>
      <c r="T278" s="174"/>
      <c r="AT278" s="168" t="s">
        <v>147</v>
      </c>
      <c r="AU278" s="168" t="s">
        <v>81</v>
      </c>
      <c r="AV278" s="14" t="s">
        <v>81</v>
      </c>
      <c r="AW278" s="14" t="s">
        <v>32</v>
      </c>
      <c r="AX278" s="14" t="s">
        <v>71</v>
      </c>
      <c r="AY278" s="168" t="s">
        <v>136</v>
      </c>
    </row>
    <row r="279" spans="1:65" s="15" customFormat="1">
      <c r="B279" s="175"/>
      <c r="D279" s="160" t="s">
        <v>147</v>
      </c>
      <c r="E279" s="176" t="s">
        <v>3</v>
      </c>
      <c r="F279" s="177" t="s">
        <v>152</v>
      </c>
      <c r="H279" s="178">
        <v>3.7869999999999999</v>
      </c>
      <c r="I279" s="179"/>
      <c r="L279" s="175"/>
      <c r="M279" s="180"/>
      <c r="N279" s="181"/>
      <c r="O279" s="181"/>
      <c r="P279" s="181"/>
      <c r="Q279" s="181"/>
      <c r="R279" s="181"/>
      <c r="S279" s="181"/>
      <c r="T279" s="182"/>
      <c r="AT279" s="176" t="s">
        <v>147</v>
      </c>
      <c r="AU279" s="176" t="s">
        <v>81</v>
      </c>
      <c r="AV279" s="15" t="s">
        <v>137</v>
      </c>
      <c r="AW279" s="15" t="s">
        <v>32</v>
      </c>
      <c r="AX279" s="15" t="s">
        <v>71</v>
      </c>
      <c r="AY279" s="176" t="s">
        <v>136</v>
      </c>
    </row>
    <row r="280" spans="1:65" s="13" customFormat="1">
      <c r="B280" s="159"/>
      <c r="D280" s="160" t="s">
        <v>147</v>
      </c>
      <c r="E280" s="161" t="s">
        <v>3</v>
      </c>
      <c r="F280" s="162" t="s">
        <v>215</v>
      </c>
      <c r="H280" s="161" t="s">
        <v>3</v>
      </c>
      <c r="I280" s="163"/>
      <c r="L280" s="159"/>
      <c r="M280" s="164"/>
      <c r="N280" s="165"/>
      <c r="O280" s="165"/>
      <c r="P280" s="165"/>
      <c r="Q280" s="165"/>
      <c r="R280" s="165"/>
      <c r="S280" s="165"/>
      <c r="T280" s="166"/>
      <c r="AT280" s="161" t="s">
        <v>147</v>
      </c>
      <c r="AU280" s="161" t="s">
        <v>81</v>
      </c>
      <c r="AV280" s="13" t="s">
        <v>79</v>
      </c>
      <c r="AW280" s="13" t="s">
        <v>32</v>
      </c>
      <c r="AX280" s="13" t="s">
        <v>71</v>
      </c>
      <c r="AY280" s="161" t="s">
        <v>136</v>
      </c>
    </row>
    <row r="281" spans="1:65" s="14" customFormat="1" ht="22.5">
      <c r="B281" s="167"/>
      <c r="D281" s="160" t="s">
        <v>147</v>
      </c>
      <c r="E281" s="168" t="s">
        <v>3</v>
      </c>
      <c r="F281" s="169" t="s">
        <v>323</v>
      </c>
      <c r="H281" s="170">
        <v>5.282</v>
      </c>
      <c r="I281" s="171"/>
      <c r="L281" s="167"/>
      <c r="M281" s="172"/>
      <c r="N281" s="173"/>
      <c r="O281" s="173"/>
      <c r="P281" s="173"/>
      <c r="Q281" s="173"/>
      <c r="R281" s="173"/>
      <c r="S281" s="173"/>
      <c r="T281" s="174"/>
      <c r="AT281" s="168" t="s">
        <v>147</v>
      </c>
      <c r="AU281" s="168" t="s">
        <v>81</v>
      </c>
      <c r="AV281" s="14" t="s">
        <v>81</v>
      </c>
      <c r="AW281" s="14" t="s">
        <v>32</v>
      </c>
      <c r="AX281" s="14" t="s">
        <v>71</v>
      </c>
      <c r="AY281" s="168" t="s">
        <v>136</v>
      </c>
    </row>
    <row r="282" spans="1:65" s="14" customFormat="1">
      <c r="B282" s="167"/>
      <c r="D282" s="160" t="s">
        <v>147</v>
      </c>
      <c r="E282" s="168" t="s">
        <v>3</v>
      </c>
      <c r="F282" s="169" t="s">
        <v>324</v>
      </c>
      <c r="H282" s="170">
        <v>3.5999999999999997E-2</v>
      </c>
      <c r="I282" s="171"/>
      <c r="L282" s="167"/>
      <c r="M282" s="172"/>
      <c r="N282" s="173"/>
      <c r="O282" s="173"/>
      <c r="P282" s="173"/>
      <c r="Q282" s="173"/>
      <c r="R282" s="173"/>
      <c r="S282" s="173"/>
      <c r="T282" s="174"/>
      <c r="AT282" s="168" t="s">
        <v>147</v>
      </c>
      <c r="AU282" s="168" t="s">
        <v>81</v>
      </c>
      <c r="AV282" s="14" t="s">
        <v>81</v>
      </c>
      <c r="AW282" s="14" t="s">
        <v>32</v>
      </c>
      <c r="AX282" s="14" t="s">
        <v>71</v>
      </c>
      <c r="AY282" s="168" t="s">
        <v>136</v>
      </c>
    </row>
    <row r="283" spans="1:65" s="15" customFormat="1">
      <c r="B283" s="175"/>
      <c r="D283" s="160" t="s">
        <v>147</v>
      </c>
      <c r="E283" s="176" t="s">
        <v>3</v>
      </c>
      <c r="F283" s="177" t="s">
        <v>152</v>
      </c>
      <c r="H283" s="178">
        <v>5.3179999999999996</v>
      </c>
      <c r="I283" s="179"/>
      <c r="L283" s="175"/>
      <c r="M283" s="180"/>
      <c r="N283" s="181"/>
      <c r="O283" s="181"/>
      <c r="P283" s="181"/>
      <c r="Q283" s="181"/>
      <c r="R283" s="181"/>
      <c r="S283" s="181"/>
      <c r="T283" s="182"/>
      <c r="AT283" s="176" t="s">
        <v>147</v>
      </c>
      <c r="AU283" s="176" t="s">
        <v>81</v>
      </c>
      <c r="AV283" s="15" t="s">
        <v>137</v>
      </c>
      <c r="AW283" s="15" t="s">
        <v>32</v>
      </c>
      <c r="AX283" s="15" t="s">
        <v>71</v>
      </c>
      <c r="AY283" s="176" t="s">
        <v>136</v>
      </c>
    </row>
    <row r="284" spans="1:65" s="16" customFormat="1">
      <c r="B284" s="183"/>
      <c r="D284" s="160" t="s">
        <v>147</v>
      </c>
      <c r="E284" s="184" t="s">
        <v>3</v>
      </c>
      <c r="F284" s="185" t="s">
        <v>153</v>
      </c>
      <c r="H284" s="186">
        <v>12.869</v>
      </c>
      <c r="I284" s="187"/>
      <c r="L284" s="183"/>
      <c r="M284" s="188"/>
      <c r="N284" s="189"/>
      <c r="O284" s="189"/>
      <c r="P284" s="189"/>
      <c r="Q284" s="189"/>
      <c r="R284" s="189"/>
      <c r="S284" s="189"/>
      <c r="T284" s="190"/>
      <c r="AT284" s="184" t="s">
        <v>147</v>
      </c>
      <c r="AU284" s="184" t="s">
        <v>81</v>
      </c>
      <c r="AV284" s="16" t="s">
        <v>143</v>
      </c>
      <c r="AW284" s="16" t="s">
        <v>32</v>
      </c>
      <c r="AX284" s="16" t="s">
        <v>79</v>
      </c>
      <c r="AY284" s="184" t="s">
        <v>136</v>
      </c>
    </row>
    <row r="285" spans="1:65" s="2" customFormat="1" ht="33" customHeight="1">
      <c r="A285" s="34"/>
      <c r="B285" s="140"/>
      <c r="C285" s="141" t="s">
        <v>325</v>
      </c>
      <c r="D285" s="141" t="s">
        <v>139</v>
      </c>
      <c r="E285" s="142" t="s">
        <v>326</v>
      </c>
      <c r="F285" s="143" t="s">
        <v>327</v>
      </c>
      <c r="G285" s="144" t="s">
        <v>328</v>
      </c>
      <c r="H285" s="145">
        <v>1</v>
      </c>
      <c r="I285" s="146"/>
      <c r="J285" s="147">
        <f>ROUND(I285*H285,2)</f>
        <v>0</v>
      </c>
      <c r="K285" s="143" t="s">
        <v>3</v>
      </c>
      <c r="L285" s="35"/>
      <c r="M285" s="148" t="s">
        <v>3</v>
      </c>
      <c r="N285" s="149" t="s">
        <v>42</v>
      </c>
      <c r="O285" s="55"/>
      <c r="P285" s="150">
        <f>O285*H285</f>
        <v>0</v>
      </c>
      <c r="Q285" s="150">
        <v>0</v>
      </c>
      <c r="R285" s="150">
        <f>Q285*H285</f>
        <v>0</v>
      </c>
      <c r="S285" s="150">
        <v>0</v>
      </c>
      <c r="T285" s="151">
        <f>S285*H285</f>
        <v>0</v>
      </c>
      <c r="U285" s="34"/>
      <c r="V285" s="34"/>
      <c r="W285" s="34"/>
      <c r="X285" s="34"/>
      <c r="Y285" s="34"/>
      <c r="Z285" s="34"/>
      <c r="AA285" s="34"/>
      <c r="AB285" s="34"/>
      <c r="AC285" s="34"/>
      <c r="AD285" s="34"/>
      <c r="AE285" s="34"/>
      <c r="AR285" s="152" t="s">
        <v>143</v>
      </c>
      <c r="AT285" s="152" t="s">
        <v>139</v>
      </c>
      <c r="AU285" s="152" t="s">
        <v>81</v>
      </c>
      <c r="AY285" s="19" t="s">
        <v>136</v>
      </c>
      <c r="BE285" s="153">
        <f>IF(N285="základní",J285,0)</f>
        <v>0</v>
      </c>
      <c r="BF285" s="153">
        <f>IF(N285="snížená",J285,0)</f>
        <v>0</v>
      </c>
      <c r="BG285" s="153">
        <f>IF(N285="zákl. přenesená",J285,0)</f>
        <v>0</v>
      </c>
      <c r="BH285" s="153">
        <f>IF(N285="sníž. přenesená",J285,0)</f>
        <v>0</v>
      </c>
      <c r="BI285" s="153">
        <f>IF(N285="nulová",J285,0)</f>
        <v>0</v>
      </c>
      <c r="BJ285" s="19" t="s">
        <v>79</v>
      </c>
      <c r="BK285" s="153">
        <f>ROUND(I285*H285,2)</f>
        <v>0</v>
      </c>
      <c r="BL285" s="19" t="s">
        <v>143</v>
      </c>
      <c r="BM285" s="152" t="s">
        <v>329</v>
      </c>
    </row>
    <row r="286" spans="1:65" s="2" customFormat="1" ht="24.2" customHeight="1">
      <c r="A286" s="34"/>
      <c r="B286" s="140"/>
      <c r="C286" s="141" t="s">
        <v>8</v>
      </c>
      <c r="D286" s="141" t="s">
        <v>139</v>
      </c>
      <c r="E286" s="142" t="s">
        <v>330</v>
      </c>
      <c r="F286" s="143" t="s">
        <v>331</v>
      </c>
      <c r="G286" s="144" t="s">
        <v>328</v>
      </c>
      <c r="H286" s="145">
        <v>2</v>
      </c>
      <c r="I286" s="146"/>
      <c r="J286" s="147">
        <f>ROUND(I286*H286,2)</f>
        <v>0</v>
      </c>
      <c r="K286" s="143" t="s">
        <v>3</v>
      </c>
      <c r="L286" s="35"/>
      <c r="M286" s="148" t="s">
        <v>3</v>
      </c>
      <c r="N286" s="149" t="s">
        <v>42</v>
      </c>
      <c r="O286" s="55"/>
      <c r="P286" s="150">
        <f>O286*H286</f>
        <v>0</v>
      </c>
      <c r="Q286" s="150">
        <v>0</v>
      </c>
      <c r="R286" s="150">
        <f>Q286*H286</f>
        <v>0</v>
      </c>
      <c r="S286" s="150">
        <v>0</v>
      </c>
      <c r="T286" s="151">
        <f>S286*H286</f>
        <v>0</v>
      </c>
      <c r="U286" s="34"/>
      <c r="V286" s="34"/>
      <c r="W286" s="34"/>
      <c r="X286" s="34"/>
      <c r="Y286" s="34"/>
      <c r="Z286" s="34"/>
      <c r="AA286" s="34"/>
      <c r="AB286" s="34"/>
      <c r="AC286" s="34"/>
      <c r="AD286" s="34"/>
      <c r="AE286" s="34"/>
      <c r="AR286" s="152" t="s">
        <v>143</v>
      </c>
      <c r="AT286" s="152" t="s">
        <v>139</v>
      </c>
      <c r="AU286" s="152" t="s">
        <v>81</v>
      </c>
      <c r="AY286" s="19" t="s">
        <v>136</v>
      </c>
      <c r="BE286" s="153">
        <f>IF(N286="základní",J286,0)</f>
        <v>0</v>
      </c>
      <c r="BF286" s="153">
        <f>IF(N286="snížená",J286,0)</f>
        <v>0</v>
      </c>
      <c r="BG286" s="153">
        <f>IF(N286="zákl. přenesená",J286,0)</f>
        <v>0</v>
      </c>
      <c r="BH286" s="153">
        <f>IF(N286="sníž. přenesená",J286,0)</f>
        <v>0</v>
      </c>
      <c r="BI286" s="153">
        <f>IF(N286="nulová",J286,0)</f>
        <v>0</v>
      </c>
      <c r="BJ286" s="19" t="s">
        <v>79</v>
      </c>
      <c r="BK286" s="153">
        <f>ROUND(I286*H286,2)</f>
        <v>0</v>
      </c>
      <c r="BL286" s="19" t="s">
        <v>143</v>
      </c>
      <c r="BM286" s="152" t="s">
        <v>332</v>
      </c>
    </row>
    <row r="287" spans="1:65" s="12" customFormat="1" ht="22.9" customHeight="1">
      <c r="B287" s="127"/>
      <c r="D287" s="128" t="s">
        <v>70</v>
      </c>
      <c r="E287" s="138" t="s">
        <v>333</v>
      </c>
      <c r="F287" s="138" t="s">
        <v>334</v>
      </c>
      <c r="I287" s="130"/>
      <c r="J287" s="139">
        <f>BK287</f>
        <v>0</v>
      </c>
      <c r="L287" s="127"/>
      <c r="M287" s="132"/>
      <c r="N287" s="133"/>
      <c r="O287" s="133"/>
      <c r="P287" s="134">
        <f>SUM(P288:P329)</f>
        <v>0</v>
      </c>
      <c r="Q287" s="133"/>
      <c r="R287" s="134">
        <f>SUM(R288:R329)</f>
        <v>0.11477176</v>
      </c>
      <c r="S287" s="133"/>
      <c r="T287" s="135">
        <f>SUM(T288:T329)</f>
        <v>0</v>
      </c>
      <c r="AR287" s="128" t="s">
        <v>79</v>
      </c>
      <c r="AT287" s="136" t="s">
        <v>70</v>
      </c>
      <c r="AU287" s="136" t="s">
        <v>79</v>
      </c>
      <c r="AY287" s="128" t="s">
        <v>136</v>
      </c>
      <c r="BK287" s="137">
        <f>SUM(BK288:BK329)</f>
        <v>0</v>
      </c>
    </row>
    <row r="288" spans="1:65" s="2" customFormat="1" ht="37.9" customHeight="1">
      <c r="A288" s="34"/>
      <c r="B288" s="140"/>
      <c r="C288" s="141" t="s">
        <v>335</v>
      </c>
      <c r="D288" s="141" t="s">
        <v>139</v>
      </c>
      <c r="E288" s="142" t="s">
        <v>336</v>
      </c>
      <c r="F288" s="143" t="s">
        <v>337</v>
      </c>
      <c r="G288" s="144" t="s">
        <v>87</v>
      </c>
      <c r="H288" s="145">
        <v>295.29399999999998</v>
      </c>
      <c r="I288" s="146"/>
      <c r="J288" s="147">
        <f>ROUND(I288*H288,2)</f>
        <v>0</v>
      </c>
      <c r="K288" s="143" t="s">
        <v>142</v>
      </c>
      <c r="L288" s="35"/>
      <c r="M288" s="148" t="s">
        <v>3</v>
      </c>
      <c r="N288" s="149" t="s">
        <v>42</v>
      </c>
      <c r="O288" s="55"/>
      <c r="P288" s="150">
        <f>O288*H288</f>
        <v>0</v>
      </c>
      <c r="Q288" s="150">
        <v>4.0000000000000003E-5</v>
      </c>
      <c r="R288" s="150">
        <f>Q288*H288</f>
        <v>1.1811760000000001E-2</v>
      </c>
      <c r="S288" s="150">
        <v>0</v>
      </c>
      <c r="T288" s="151">
        <f>S288*H288</f>
        <v>0</v>
      </c>
      <c r="U288" s="34"/>
      <c r="V288" s="34"/>
      <c r="W288" s="34"/>
      <c r="X288" s="34"/>
      <c r="Y288" s="34"/>
      <c r="Z288" s="34"/>
      <c r="AA288" s="34"/>
      <c r="AB288" s="34"/>
      <c r="AC288" s="34"/>
      <c r="AD288" s="34"/>
      <c r="AE288" s="34"/>
      <c r="AR288" s="152" t="s">
        <v>143</v>
      </c>
      <c r="AT288" s="152" t="s">
        <v>139</v>
      </c>
      <c r="AU288" s="152" t="s">
        <v>81</v>
      </c>
      <c r="AY288" s="19" t="s">
        <v>136</v>
      </c>
      <c r="BE288" s="153">
        <f>IF(N288="základní",J288,0)</f>
        <v>0</v>
      </c>
      <c r="BF288" s="153">
        <f>IF(N288="snížená",J288,0)</f>
        <v>0</v>
      </c>
      <c r="BG288" s="153">
        <f>IF(N288="zákl. přenesená",J288,0)</f>
        <v>0</v>
      </c>
      <c r="BH288" s="153">
        <f>IF(N288="sníž. přenesená",J288,0)</f>
        <v>0</v>
      </c>
      <c r="BI288" s="153">
        <f>IF(N288="nulová",J288,0)</f>
        <v>0</v>
      </c>
      <c r="BJ288" s="19" t="s">
        <v>79</v>
      </c>
      <c r="BK288" s="153">
        <f>ROUND(I288*H288,2)</f>
        <v>0</v>
      </c>
      <c r="BL288" s="19" t="s">
        <v>143</v>
      </c>
      <c r="BM288" s="152" t="s">
        <v>338</v>
      </c>
    </row>
    <row r="289" spans="1:65" s="2" customFormat="1">
      <c r="A289" s="34"/>
      <c r="B289" s="35"/>
      <c r="C289" s="34"/>
      <c r="D289" s="154" t="s">
        <v>145</v>
      </c>
      <c r="E289" s="34"/>
      <c r="F289" s="155" t="s">
        <v>339</v>
      </c>
      <c r="G289" s="34"/>
      <c r="H289" s="34"/>
      <c r="I289" s="156"/>
      <c r="J289" s="34"/>
      <c r="K289" s="34"/>
      <c r="L289" s="35"/>
      <c r="M289" s="157"/>
      <c r="N289" s="158"/>
      <c r="O289" s="55"/>
      <c r="P289" s="55"/>
      <c r="Q289" s="55"/>
      <c r="R289" s="55"/>
      <c r="S289" s="55"/>
      <c r="T289" s="56"/>
      <c r="U289" s="34"/>
      <c r="V289" s="34"/>
      <c r="W289" s="34"/>
      <c r="X289" s="34"/>
      <c r="Y289" s="34"/>
      <c r="Z289" s="34"/>
      <c r="AA289" s="34"/>
      <c r="AB289" s="34"/>
      <c r="AC289" s="34"/>
      <c r="AD289" s="34"/>
      <c r="AE289" s="34"/>
      <c r="AT289" s="19" t="s">
        <v>145</v>
      </c>
      <c r="AU289" s="19" t="s">
        <v>81</v>
      </c>
    </row>
    <row r="290" spans="1:65" s="13" customFormat="1">
      <c r="B290" s="159"/>
      <c r="D290" s="160" t="s">
        <v>147</v>
      </c>
      <c r="E290" s="161" t="s">
        <v>3</v>
      </c>
      <c r="F290" s="162" t="s">
        <v>340</v>
      </c>
      <c r="H290" s="161" t="s">
        <v>3</v>
      </c>
      <c r="I290" s="163"/>
      <c r="L290" s="159"/>
      <c r="M290" s="164"/>
      <c r="N290" s="165"/>
      <c r="O290" s="165"/>
      <c r="P290" s="165"/>
      <c r="Q290" s="165"/>
      <c r="R290" s="165"/>
      <c r="S290" s="165"/>
      <c r="T290" s="166"/>
      <c r="AT290" s="161" t="s">
        <v>147</v>
      </c>
      <c r="AU290" s="161" t="s">
        <v>81</v>
      </c>
      <c r="AV290" s="13" t="s">
        <v>79</v>
      </c>
      <c r="AW290" s="13" t="s">
        <v>32</v>
      </c>
      <c r="AX290" s="13" t="s">
        <v>71</v>
      </c>
      <c r="AY290" s="161" t="s">
        <v>136</v>
      </c>
    </row>
    <row r="291" spans="1:65" s="14" customFormat="1">
      <c r="B291" s="167"/>
      <c r="D291" s="160" t="s">
        <v>147</v>
      </c>
      <c r="E291" s="168" t="s">
        <v>3</v>
      </c>
      <c r="F291" s="169" t="s">
        <v>85</v>
      </c>
      <c r="H291" s="170">
        <v>295.29399999999998</v>
      </c>
      <c r="I291" s="171"/>
      <c r="L291" s="167"/>
      <c r="M291" s="172"/>
      <c r="N291" s="173"/>
      <c r="O291" s="173"/>
      <c r="P291" s="173"/>
      <c r="Q291" s="173"/>
      <c r="R291" s="173"/>
      <c r="S291" s="173"/>
      <c r="T291" s="174"/>
      <c r="AT291" s="168" t="s">
        <v>147</v>
      </c>
      <c r="AU291" s="168" t="s">
        <v>81</v>
      </c>
      <c r="AV291" s="14" t="s">
        <v>81</v>
      </c>
      <c r="AW291" s="14" t="s">
        <v>32</v>
      </c>
      <c r="AX291" s="14" t="s">
        <v>79</v>
      </c>
      <c r="AY291" s="168" t="s">
        <v>136</v>
      </c>
    </row>
    <row r="292" spans="1:65" s="2" customFormat="1" ht="55.5" customHeight="1">
      <c r="A292" s="34"/>
      <c r="B292" s="140"/>
      <c r="C292" s="141" t="s">
        <v>341</v>
      </c>
      <c r="D292" s="141" t="s">
        <v>139</v>
      </c>
      <c r="E292" s="142" t="s">
        <v>342</v>
      </c>
      <c r="F292" s="143" t="s">
        <v>343</v>
      </c>
      <c r="G292" s="144" t="s">
        <v>207</v>
      </c>
      <c r="H292" s="145">
        <v>11</v>
      </c>
      <c r="I292" s="146"/>
      <c r="J292" s="147">
        <f>ROUND(I292*H292,2)</f>
        <v>0</v>
      </c>
      <c r="K292" s="143" t="s">
        <v>142</v>
      </c>
      <c r="L292" s="35"/>
      <c r="M292" s="148" t="s">
        <v>3</v>
      </c>
      <c r="N292" s="149" t="s">
        <v>42</v>
      </c>
      <c r="O292" s="55"/>
      <c r="P292" s="150">
        <f>O292*H292</f>
        <v>0</v>
      </c>
      <c r="Q292" s="150">
        <v>9.3600000000000003E-3</v>
      </c>
      <c r="R292" s="150">
        <f>Q292*H292</f>
        <v>0.10296</v>
      </c>
      <c r="S292" s="150">
        <v>0</v>
      </c>
      <c r="T292" s="151">
        <f>S292*H292</f>
        <v>0</v>
      </c>
      <c r="U292" s="34"/>
      <c r="V292" s="34"/>
      <c r="W292" s="34"/>
      <c r="X292" s="34"/>
      <c r="Y292" s="34"/>
      <c r="Z292" s="34"/>
      <c r="AA292" s="34"/>
      <c r="AB292" s="34"/>
      <c r="AC292" s="34"/>
      <c r="AD292" s="34"/>
      <c r="AE292" s="34"/>
      <c r="AR292" s="152" t="s">
        <v>143</v>
      </c>
      <c r="AT292" s="152" t="s">
        <v>139</v>
      </c>
      <c r="AU292" s="152" t="s">
        <v>81</v>
      </c>
      <c r="AY292" s="19" t="s">
        <v>136</v>
      </c>
      <c r="BE292" s="153">
        <f>IF(N292="základní",J292,0)</f>
        <v>0</v>
      </c>
      <c r="BF292" s="153">
        <f>IF(N292="snížená",J292,0)</f>
        <v>0</v>
      </c>
      <c r="BG292" s="153">
        <f>IF(N292="zákl. přenesená",J292,0)</f>
        <v>0</v>
      </c>
      <c r="BH292" s="153">
        <f>IF(N292="sníž. přenesená",J292,0)</f>
        <v>0</v>
      </c>
      <c r="BI292" s="153">
        <f>IF(N292="nulová",J292,0)</f>
        <v>0</v>
      </c>
      <c r="BJ292" s="19" t="s">
        <v>79</v>
      </c>
      <c r="BK292" s="153">
        <f>ROUND(I292*H292,2)</f>
        <v>0</v>
      </c>
      <c r="BL292" s="19" t="s">
        <v>143</v>
      </c>
      <c r="BM292" s="152" t="s">
        <v>344</v>
      </c>
    </row>
    <row r="293" spans="1:65" s="2" customFormat="1">
      <c r="A293" s="34"/>
      <c r="B293" s="35"/>
      <c r="C293" s="34"/>
      <c r="D293" s="154" t="s">
        <v>145</v>
      </c>
      <c r="E293" s="34"/>
      <c r="F293" s="155" t="s">
        <v>345</v>
      </c>
      <c r="G293" s="34"/>
      <c r="H293" s="34"/>
      <c r="I293" s="156"/>
      <c r="J293" s="34"/>
      <c r="K293" s="34"/>
      <c r="L293" s="35"/>
      <c r="M293" s="157"/>
      <c r="N293" s="158"/>
      <c r="O293" s="55"/>
      <c r="P293" s="55"/>
      <c r="Q293" s="55"/>
      <c r="R293" s="55"/>
      <c r="S293" s="55"/>
      <c r="T293" s="56"/>
      <c r="U293" s="34"/>
      <c r="V293" s="34"/>
      <c r="W293" s="34"/>
      <c r="X293" s="34"/>
      <c r="Y293" s="34"/>
      <c r="Z293" s="34"/>
      <c r="AA293" s="34"/>
      <c r="AB293" s="34"/>
      <c r="AC293" s="34"/>
      <c r="AD293" s="34"/>
      <c r="AE293" s="34"/>
      <c r="AT293" s="19" t="s">
        <v>145</v>
      </c>
      <c r="AU293" s="19" t="s">
        <v>81</v>
      </c>
    </row>
    <row r="294" spans="1:65" s="2" customFormat="1" ht="24.2" customHeight="1">
      <c r="A294" s="34"/>
      <c r="B294" s="140"/>
      <c r="C294" s="191" t="s">
        <v>346</v>
      </c>
      <c r="D294" s="191" t="s">
        <v>219</v>
      </c>
      <c r="E294" s="192" t="s">
        <v>347</v>
      </c>
      <c r="F294" s="193" t="s">
        <v>348</v>
      </c>
      <c r="G294" s="194" t="s">
        <v>207</v>
      </c>
      <c r="H294" s="195">
        <v>1</v>
      </c>
      <c r="I294" s="196"/>
      <c r="J294" s="197">
        <f>ROUND(I294*H294,2)</f>
        <v>0</v>
      </c>
      <c r="K294" s="193" t="s">
        <v>3</v>
      </c>
      <c r="L294" s="198"/>
      <c r="M294" s="199" t="s">
        <v>3</v>
      </c>
      <c r="N294" s="200" t="s">
        <v>42</v>
      </c>
      <c r="O294" s="55"/>
      <c r="P294" s="150">
        <f>O294*H294</f>
        <v>0</v>
      </c>
      <c r="Q294" s="150">
        <v>0</v>
      </c>
      <c r="R294" s="150">
        <f>Q294*H294</f>
        <v>0</v>
      </c>
      <c r="S294" s="150">
        <v>0</v>
      </c>
      <c r="T294" s="151">
        <f>S294*H294</f>
        <v>0</v>
      </c>
      <c r="U294" s="34"/>
      <c r="V294" s="34"/>
      <c r="W294" s="34"/>
      <c r="X294" s="34"/>
      <c r="Y294" s="34"/>
      <c r="Z294" s="34"/>
      <c r="AA294" s="34"/>
      <c r="AB294" s="34"/>
      <c r="AC294" s="34"/>
      <c r="AD294" s="34"/>
      <c r="AE294" s="34"/>
      <c r="AR294" s="152" t="s">
        <v>222</v>
      </c>
      <c r="AT294" s="152" t="s">
        <v>219</v>
      </c>
      <c r="AU294" s="152" t="s">
        <v>81</v>
      </c>
      <c r="AY294" s="19" t="s">
        <v>136</v>
      </c>
      <c r="BE294" s="153">
        <f>IF(N294="základní",J294,0)</f>
        <v>0</v>
      </c>
      <c r="BF294" s="153">
        <f>IF(N294="snížená",J294,0)</f>
        <v>0</v>
      </c>
      <c r="BG294" s="153">
        <f>IF(N294="zákl. přenesená",J294,0)</f>
        <v>0</v>
      </c>
      <c r="BH294" s="153">
        <f>IF(N294="sníž. přenesená",J294,0)</f>
        <v>0</v>
      </c>
      <c r="BI294" s="153">
        <f>IF(N294="nulová",J294,0)</f>
        <v>0</v>
      </c>
      <c r="BJ294" s="19" t="s">
        <v>79</v>
      </c>
      <c r="BK294" s="153">
        <f>ROUND(I294*H294,2)</f>
        <v>0</v>
      </c>
      <c r="BL294" s="19" t="s">
        <v>143</v>
      </c>
      <c r="BM294" s="152" t="s">
        <v>349</v>
      </c>
    </row>
    <row r="295" spans="1:65" s="14" customFormat="1">
      <c r="B295" s="167"/>
      <c r="D295" s="160" t="s">
        <v>147</v>
      </c>
      <c r="E295" s="168" t="s">
        <v>3</v>
      </c>
      <c r="F295" s="169" t="s">
        <v>350</v>
      </c>
      <c r="H295" s="170">
        <v>1</v>
      </c>
      <c r="I295" s="171"/>
      <c r="L295" s="167"/>
      <c r="M295" s="172"/>
      <c r="N295" s="173"/>
      <c r="O295" s="173"/>
      <c r="P295" s="173"/>
      <c r="Q295" s="173"/>
      <c r="R295" s="173"/>
      <c r="S295" s="173"/>
      <c r="T295" s="174"/>
      <c r="AT295" s="168" t="s">
        <v>147</v>
      </c>
      <c r="AU295" s="168" t="s">
        <v>81</v>
      </c>
      <c r="AV295" s="14" t="s">
        <v>81</v>
      </c>
      <c r="AW295" s="14" t="s">
        <v>32</v>
      </c>
      <c r="AX295" s="14" t="s">
        <v>71</v>
      </c>
      <c r="AY295" s="168" t="s">
        <v>136</v>
      </c>
    </row>
    <row r="296" spans="1:65" s="16" customFormat="1">
      <c r="B296" s="183"/>
      <c r="D296" s="160" t="s">
        <v>147</v>
      </c>
      <c r="E296" s="184" t="s">
        <v>3</v>
      </c>
      <c r="F296" s="185" t="s">
        <v>153</v>
      </c>
      <c r="H296" s="186">
        <v>1</v>
      </c>
      <c r="I296" s="187"/>
      <c r="L296" s="183"/>
      <c r="M296" s="188"/>
      <c r="N296" s="189"/>
      <c r="O296" s="189"/>
      <c r="P296" s="189"/>
      <c r="Q296" s="189"/>
      <c r="R296" s="189"/>
      <c r="S296" s="189"/>
      <c r="T296" s="190"/>
      <c r="AT296" s="184" t="s">
        <v>147</v>
      </c>
      <c r="AU296" s="184" t="s">
        <v>81</v>
      </c>
      <c r="AV296" s="16" t="s">
        <v>143</v>
      </c>
      <c r="AW296" s="16" t="s">
        <v>32</v>
      </c>
      <c r="AX296" s="16" t="s">
        <v>79</v>
      </c>
      <c r="AY296" s="184" t="s">
        <v>136</v>
      </c>
    </row>
    <row r="297" spans="1:65" s="2" customFormat="1" ht="24.2" customHeight="1">
      <c r="A297" s="34"/>
      <c r="B297" s="140"/>
      <c r="C297" s="191" t="s">
        <v>351</v>
      </c>
      <c r="D297" s="191" t="s">
        <v>219</v>
      </c>
      <c r="E297" s="192" t="s">
        <v>352</v>
      </c>
      <c r="F297" s="193" t="s">
        <v>353</v>
      </c>
      <c r="G297" s="194" t="s">
        <v>207</v>
      </c>
      <c r="H297" s="195">
        <v>1</v>
      </c>
      <c r="I297" s="196"/>
      <c r="J297" s="197">
        <f>ROUND(I297*H297,2)</f>
        <v>0</v>
      </c>
      <c r="K297" s="193" t="s">
        <v>3</v>
      </c>
      <c r="L297" s="198"/>
      <c r="M297" s="199" t="s">
        <v>3</v>
      </c>
      <c r="N297" s="200" t="s">
        <v>42</v>
      </c>
      <c r="O297" s="55"/>
      <c r="P297" s="150">
        <f>O297*H297</f>
        <v>0</v>
      </c>
      <c r="Q297" s="150">
        <v>0</v>
      </c>
      <c r="R297" s="150">
        <f>Q297*H297</f>
        <v>0</v>
      </c>
      <c r="S297" s="150">
        <v>0</v>
      </c>
      <c r="T297" s="151">
        <f>S297*H297</f>
        <v>0</v>
      </c>
      <c r="U297" s="34"/>
      <c r="V297" s="34"/>
      <c r="W297" s="34"/>
      <c r="X297" s="34"/>
      <c r="Y297" s="34"/>
      <c r="Z297" s="34"/>
      <c r="AA297" s="34"/>
      <c r="AB297" s="34"/>
      <c r="AC297" s="34"/>
      <c r="AD297" s="34"/>
      <c r="AE297" s="34"/>
      <c r="AR297" s="152" t="s">
        <v>222</v>
      </c>
      <c r="AT297" s="152" t="s">
        <v>219</v>
      </c>
      <c r="AU297" s="152" t="s">
        <v>81</v>
      </c>
      <c r="AY297" s="19" t="s">
        <v>136</v>
      </c>
      <c r="BE297" s="153">
        <f>IF(N297="základní",J297,0)</f>
        <v>0</v>
      </c>
      <c r="BF297" s="153">
        <f>IF(N297="snížená",J297,0)</f>
        <v>0</v>
      </c>
      <c r="BG297" s="153">
        <f>IF(N297="zákl. přenesená",J297,0)</f>
        <v>0</v>
      </c>
      <c r="BH297" s="153">
        <f>IF(N297="sníž. přenesená",J297,0)</f>
        <v>0</v>
      </c>
      <c r="BI297" s="153">
        <f>IF(N297="nulová",J297,0)</f>
        <v>0</v>
      </c>
      <c r="BJ297" s="19" t="s">
        <v>79</v>
      </c>
      <c r="BK297" s="153">
        <f>ROUND(I297*H297,2)</f>
        <v>0</v>
      </c>
      <c r="BL297" s="19" t="s">
        <v>143</v>
      </c>
      <c r="BM297" s="152" t="s">
        <v>354</v>
      </c>
    </row>
    <row r="298" spans="1:65" s="14" customFormat="1">
      <c r="B298" s="167"/>
      <c r="D298" s="160" t="s">
        <v>147</v>
      </c>
      <c r="E298" s="168" t="s">
        <v>3</v>
      </c>
      <c r="F298" s="169" t="s">
        <v>355</v>
      </c>
      <c r="H298" s="170">
        <v>1</v>
      </c>
      <c r="I298" s="171"/>
      <c r="L298" s="167"/>
      <c r="M298" s="172"/>
      <c r="N298" s="173"/>
      <c r="O298" s="173"/>
      <c r="P298" s="173"/>
      <c r="Q298" s="173"/>
      <c r="R298" s="173"/>
      <c r="S298" s="173"/>
      <c r="T298" s="174"/>
      <c r="AT298" s="168" t="s">
        <v>147</v>
      </c>
      <c r="AU298" s="168" t="s">
        <v>81</v>
      </c>
      <c r="AV298" s="14" t="s">
        <v>81</v>
      </c>
      <c r="AW298" s="14" t="s">
        <v>32</v>
      </c>
      <c r="AX298" s="14" t="s">
        <v>71</v>
      </c>
      <c r="AY298" s="168" t="s">
        <v>136</v>
      </c>
    </row>
    <row r="299" spans="1:65" s="16" customFormat="1">
      <c r="B299" s="183"/>
      <c r="D299" s="160" t="s">
        <v>147</v>
      </c>
      <c r="E299" s="184" t="s">
        <v>3</v>
      </c>
      <c r="F299" s="185" t="s">
        <v>153</v>
      </c>
      <c r="H299" s="186">
        <v>1</v>
      </c>
      <c r="I299" s="187"/>
      <c r="L299" s="183"/>
      <c r="M299" s="188"/>
      <c r="N299" s="189"/>
      <c r="O299" s="189"/>
      <c r="P299" s="189"/>
      <c r="Q299" s="189"/>
      <c r="R299" s="189"/>
      <c r="S299" s="189"/>
      <c r="T299" s="190"/>
      <c r="AT299" s="184" t="s">
        <v>147</v>
      </c>
      <c r="AU299" s="184" t="s">
        <v>81</v>
      </c>
      <c r="AV299" s="16" t="s">
        <v>143</v>
      </c>
      <c r="AW299" s="16" t="s">
        <v>32</v>
      </c>
      <c r="AX299" s="16" t="s">
        <v>79</v>
      </c>
      <c r="AY299" s="184" t="s">
        <v>136</v>
      </c>
    </row>
    <row r="300" spans="1:65" s="2" customFormat="1" ht="24.2" customHeight="1">
      <c r="A300" s="34"/>
      <c r="B300" s="140"/>
      <c r="C300" s="191" t="s">
        <v>356</v>
      </c>
      <c r="D300" s="191" t="s">
        <v>219</v>
      </c>
      <c r="E300" s="192" t="s">
        <v>357</v>
      </c>
      <c r="F300" s="193" t="s">
        <v>358</v>
      </c>
      <c r="G300" s="194" t="s">
        <v>207</v>
      </c>
      <c r="H300" s="195">
        <v>4</v>
      </c>
      <c r="I300" s="196"/>
      <c r="J300" s="197">
        <f>ROUND(I300*H300,2)</f>
        <v>0</v>
      </c>
      <c r="K300" s="193" t="s">
        <v>3</v>
      </c>
      <c r="L300" s="198"/>
      <c r="M300" s="199" t="s">
        <v>3</v>
      </c>
      <c r="N300" s="200" t="s">
        <v>42</v>
      </c>
      <c r="O300" s="55"/>
      <c r="P300" s="150">
        <f>O300*H300</f>
        <v>0</v>
      </c>
      <c r="Q300" s="150">
        <v>0</v>
      </c>
      <c r="R300" s="150">
        <f>Q300*H300</f>
        <v>0</v>
      </c>
      <c r="S300" s="150">
        <v>0</v>
      </c>
      <c r="T300" s="151">
        <f>S300*H300</f>
        <v>0</v>
      </c>
      <c r="U300" s="34"/>
      <c r="V300" s="34"/>
      <c r="W300" s="34"/>
      <c r="X300" s="34"/>
      <c r="Y300" s="34"/>
      <c r="Z300" s="34"/>
      <c r="AA300" s="34"/>
      <c r="AB300" s="34"/>
      <c r="AC300" s="34"/>
      <c r="AD300" s="34"/>
      <c r="AE300" s="34"/>
      <c r="AR300" s="152" t="s">
        <v>222</v>
      </c>
      <c r="AT300" s="152" t="s">
        <v>219</v>
      </c>
      <c r="AU300" s="152" t="s">
        <v>81</v>
      </c>
      <c r="AY300" s="19" t="s">
        <v>136</v>
      </c>
      <c r="BE300" s="153">
        <f>IF(N300="základní",J300,0)</f>
        <v>0</v>
      </c>
      <c r="BF300" s="153">
        <f>IF(N300="snížená",J300,0)</f>
        <v>0</v>
      </c>
      <c r="BG300" s="153">
        <f>IF(N300="zákl. přenesená",J300,0)</f>
        <v>0</v>
      </c>
      <c r="BH300" s="153">
        <f>IF(N300="sníž. přenesená",J300,0)</f>
        <v>0</v>
      </c>
      <c r="BI300" s="153">
        <f>IF(N300="nulová",J300,0)</f>
        <v>0</v>
      </c>
      <c r="BJ300" s="19" t="s">
        <v>79</v>
      </c>
      <c r="BK300" s="153">
        <f>ROUND(I300*H300,2)</f>
        <v>0</v>
      </c>
      <c r="BL300" s="19" t="s">
        <v>143</v>
      </c>
      <c r="BM300" s="152" t="s">
        <v>359</v>
      </c>
    </row>
    <row r="301" spans="1:65" s="14" customFormat="1">
      <c r="B301" s="167"/>
      <c r="D301" s="160" t="s">
        <v>147</v>
      </c>
      <c r="E301" s="168" t="s">
        <v>3</v>
      </c>
      <c r="F301" s="169" t="s">
        <v>360</v>
      </c>
      <c r="H301" s="170">
        <v>1</v>
      </c>
      <c r="I301" s="171"/>
      <c r="L301" s="167"/>
      <c r="M301" s="172"/>
      <c r="N301" s="173"/>
      <c r="O301" s="173"/>
      <c r="P301" s="173"/>
      <c r="Q301" s="173"/>
      <c r="R301" s="173"/>
      <c r="S301" s="173"/>
      <c r="T301" s="174"/>
      <c r="AT301" s="168" t="s">
        <v>147</v>
      </c>
      <c r="AU301" s="168" t="s">
        <v>81</v>
      </c>
      <c r="AV301" s="14" t="s">
        <v>81</v>
      </c>
      <c r="AW301" s="14" t="s">
        <v>32</v>
      </c>
      <c r="AX301" s="14" t="s">
        <v>71</v>
      </c>
      <c r="AY301" s="168" t="s">
        <v>136</v>
      </c>
    </row>
    <row r="302" spans="1:65" s="14" customFormat="1">
      <c r="B302" s="167"/>
      <c r="D302" s="160" t="s">
        <v>147</v>
      </c>
      <c r="E302" s="168" t="s">
        <v>3</v>
      </c>
      <c r="F302" s="169" t="s">
        <v>361</v>
      </c>
      <c r="H302" s="170">
        <v>1</v>
      </c>
      <c r="I302" s="171"/>
      <c r="L302" s="167"/>
      <c r="M302" s="172"/>
      <c r="N302" s="173"/>
      <c r="O302" s="173"/>
      <c r="P302" s="173"/>
      <c r="Q302" s="173"/>
      <c r="R302" s="173"/>
      <c r="S302" s="173"/>
      <c r="T302" s="174"/>
      <c r="AT302" s="168" t="s">
        <v>147</v>
      </c>
      <c r="AU302" s="168" t="s">
        <v>81</v>
      </c>
      <c r="AV302" s="14" t="s">
        <v>81</v>
      </c>
      <c r="AW302" s="14" t="s">
        <v>32</v>
      </c>
      <c r="AX302" s="14" t="s">
        <v>71</v>
      </c>
      <c r="AY302" s="168" t="s">
        <v>136</v>
      </c>
    </row>
    <row r="303" spans="1:65" s="14" customFormat="1">
      <c r="B303" s="167"/>
      <c r="D303" s="160" t="s">
        <v>147</v>
      </c>
      <c r="E303" s="168" t="s">
        <v>3</v>
      </c>
      <c r="F303" s="169" t="s">
        <v>362</v>
      </c>
      <c r="H303" s="170">
        <v>1</v>
      </c>
      <c r="I303" s="171"/>
      <c r="L303" s="167"/>
      <c r="M303" s="172"/>
      <c r="N303" s="173"/>
      <c r="O303" s="173"/>
      <c r="P303" s="173"/>
      <c r="Q303" s="173"/>
      <c r="R303" s="173"/>
      <c r="S303" s="173"/>
      <c r="T303" s="174"/>
      <c r="AT303" s="168" t="s">
        <v>147</v>
      </c>
      <c r="AU303" s="168" t="s">
        <v>81</v>
      </c>
      <c r="AV303" s="14" t="s">
        <v>81</v>
      </c>
      <c r="AW303" s="14" t="s">
        <v>32</v>
      </c>
      <c r="AX303" s="14" t="s">
        <v>71</v>
      </c>
      <c r="AY303" s="168" t="s">
        <v>136</v>
      </c>
    </row>
    <row r="304" spans="1:65" s="14" customFormat="1">
      <c r="B304" s="167"/>
      <c r="D304" s="160" t="s">
        <v>147</v>
      </c>
      <c r="E304" s="168" t="s">
        <v>3</v>
      </c>
      <c r="F304" s="169" t="s">
        <v>363</v>
      </c>
      <c r="H304" s="170">
        <v>1</v>
      </c>
      <c r="I304" s="171"/>
      <c r="L304" s="167"/>
      <c r="M304" s="172"/>
      <c r="N304" s="173"/>
      <c r="O304" s="173"/>
      <c r="P304" s="173"/>
      <c r="Q304" s="173"/>
      <c r="R304" s="173"/>
      <c r="S304" s="173"/>
      <c r="T304" s="174"/>
      <c r="AT304" s="168" t="s">
        <v>147</v>
      </c>
      <c r="AU304" s="168" t="s">
        <v>81</v>
      </c>
      <c r="AV304" s="14" t="s">
        <v>81</v>
      </c>
      <c r="AW304" s="14" t="s">
        <v>32</v>
      </c>
      <c r="AX304" s="14" t="s">
        <v>71</v>
      </c>
      <c r="AY304" s="168" t="s">
        <v>136</v>
      </c>
    </row>
    <row r="305" spans="1:65" s="16" customFormat="1">
      <c r="B305" s="183"/>
      <c r="D305" s="160" t="s">
        <v>147</v>
      </c>
      <c r="E305" s="184" t="s">
        <v>3</v>
      </c>
      <c r="F305" s="185" t="s">
        <v>153</v>
      </c>
      <c r="H305" s="186">
        <v>4</v>
      </c>
      <c r="I305" s="187"/>
      <c r="L305" s="183"/>
      <c r="M305" s="188"/>
      <c r="N305" s="189"/>
      <c r="O305" s="189"/>
      <c r="P305" s="189"/>
      <c r="Q305" s="189"/>
      <c r="R305" s="189"/>
      <c r="S305" s="189"/>
      <c r="T305" s="190"/>
      <c r="AT305" s="184" t="s">
        <v>147</v>
      </c>
      <c r="AU305" s="184" t="s">
        <v>81</v>
      </c>
      <c r="AV305" s="16" t="s">
        <v>143</v>
      </c>
      <c r="AW305" s="16" t="s">
        <v>32</v>
      </c>
      <c r="AX305" s="16" t="s">
        <v>79</v>
      </c>
      <c r="AY305" s="184" t="s">
        <v>136</v>
      </c>
    </row>
    <row r="306" spans="1:65" s="2" customFormat="1" ht="24.2" customHeight="1">
      <c r="A306" s="34"/>
      <c r="B306" s="140"/>
      <c r="C306" s="191" t="s">
        <v>364</v>
      </c>
      <c r="D306" s="191" t="s">
        <v>219</v>
      </c>
      <c r="E306" s="192" t="s">
        <v>365</v>
      </c>
      <c r="F306" s="193" t="s">
        <v>366</v>
      </c>
      <c r="G306" s="194" t="s">
        <v>207</v>
      </c>
      <c r="H306" s="195">
        <v>3</v>
      </c>
      <c r="I306" s="196"/>
      <c r="J306" s="197">
        <f>ROUND(I306*H306,2)</f>
        <v>0</v>
      </c>
      <c r="K306" s="193" t="s">
        <v>3</v>
      </c>
      <c r="L306" s="198"/>
      <c r="M306" s="199" t="s">
        <v>3</v>
      </c>
      <c r="N306" s="200" t="s">
        <v>42</v>
      </c>
      <c r="O306" s="55"/>
      <c r="P306" s="150">
        <f>O306*H306</f>
        <v>0</v>
      </c>
      <c r="Q306" s="150">
        <v>0</v>
      </c>
      <c r="R306" s="150">
        <f>Q306*H306</f>
        <v>0</v>
      </c>
      <c r="S306" s="150">
        <v>0</v>
      </c>
      <c r="T306" s="151">
        <f>S306*H306</f>
        <v>0</v>
      </c>
      <c r="U306" s="34"/>
      <c r="V306" s="34"/>
      <c r="W306" s="34"/>
      <c r="X306" s="34"/>
      <c r="Y306" s="34"/>
      <c r="Z306" s="34"/>
      <c r="AA306" s="34"/>
      <c r="AB306" s="34"/>
      <c r="AC306" s="34"/>
      <c r="AD306" s="34"/>
      <c r="AE306" s="34"/>
      <c r="AR306" s="152" t="s">
        <v>222</v>
      </c>
      <c r="AT306" s="152" t="s">
        <v>219</v>
      </c>
      <c r="AU306" s="152" t="s">
        <v>81</v>
      </c>
      <c r="AY306" s="19" t="s">
        <v>136</v>
      </c>
      <c r="BE306" s="153">
        <f>IF(N306="základní",J306,0)</f>
        <v>0</v>
      </c>
      <c r="BF306" s="153">
        <f>IF(N306="snížená",J306,0)</f>
        <v>0</v>
      </c>
      <c r="BG306" s="153">
        <f>IF(N306="zákl. přenesená",J306,0)</f>
        <v>0</v>
      </c>
      <c r="BH306" s="153">
        <f>IF(N306="sníž. přenesená",J306,0)</f>
        <v>0</v>
      </c>
      <c r="BI306" s="153">
        <f>IF(N306="nulová",J306,0)</f>
        <v>0</v>
      </c>
      <c r="BJ306" s="19" t="s">
        <v>79</v>
      </c>
      <c r="BK306" s="153">
        <f>ROUND(I306*H306,2)</f>
        <v>0</v>
      </c>
      <c r="BL306" s="19" t="s">
        <v>143</v>
      </c>
      <c r="BM306" s="152" t="s">
        <v>367</v>
      </c>
    </row>
    <row r="307" spans="1:65" s="14" customFormat="1">
      <c r="B307" s="167"/>
      <c r="D307" s="160" t="s">
        <v>147</v>
      </c>
      <c r="E307" s="168" t="s">
        <v>3</v>
      </c>
      <c r="F307" s="169" t="s">
        <v>368</v>
      </c>
      <c r="H307" s="170">
        <v>1</v>
      </c>
      <c r="I307" s="171"/>
      <c r="L307" s="167"/>
      <c r="M307" s="172"/>
      <c r="N307" s="173"/>
      <c r="O307" s="173"/>
      <c r="P307" s="173"/>
      <c r="Q307" s="173"/>
      <c r="R307" s="173"/>
      <c r="S307" s="173"/>
      <c r="T307" s="174"/>
      <c r="AT307" s="168" t="s">
        <v>147</v>
      </c>
      <c r="AU307" s="168" t="s">
        <v>81</v>
      </c>
      <c r="AV307" s="14" t="s">
        <v>81</v>
      </c>
      <c r="AW307" s="14" t="s">
        <v>32</v>
      </c>
      <c r="AX307" s="14" t="s">
        <v>71</v>
      </c>
      <c r="AY307" s="168" t="s">
        <v>136</v>
      </c>
    </row>
    <row r="308" spans="1:65" s="14" customFormat="1">
      <c r="B308" s="167"/>
      <c r="D308" s="160" t="s">
        <v>147</v>
      </c>
      <c r="E308" s="168" t="s">
        <v>3</v>
      </c>
      <c r="F308" s="169" t="s">
        <v>369</v>
      </c>
      <c r="H308" s="170">
        <v>2</v>
      </c>
      <c r="I308" s="171"/>
      <c r="L308" s="167"/>
      <c r="M308" s="172"/>
      <c r="N308" s="173"/>
      <c r="O308" s="173"/>
      <c r="P308" s="173"/>
      <c r="Q308" s="173"/>
      <c r="R308" s="173"/>
      <c r="S308" s="173"/>
      <c r="T308" s="174"/>
      <c r="AT308" s="168" t="s">
        <v>147</v>
      </c>
      <c r="AU308" s="168" t="s">
        <v>81</v>
      </c>
      <c r="AV308" s="14" t="s">
        <v>81</v>
      </c>
      <c r="AW308" s="14" t="s">
        <v>32</v>
      </c>
      <c r="AX308" s="14" t="s">
        <v>71</v>
      </c>
      <c r="AY308" s="168" t="s">
        <v>136</v>
      </c>
    </row>
    <row r="309" spans="1:65" s="16" customFormat="1">
      <c r="B309" s="183"/>
      <c r="D309" s="160" t="s">
        <v>147</v>
      </c>
      <c r="E309" s="184" t="s">
        <v>3</v>
      </c>
      <c r="F309" s="185" t="s">
        <v>153</v>
      </c>
      <c r="H309" s="186">
        <v>3</v>
      </c>
      <c r="I309" s="187"/>
      <c r="L309" s="183"/>
      <c r="M309" s="188"/>
      <c r="N309" s="189"/>
      <c r="O309" s="189"/>
      <c r="P309" s="189"/>
      <c r="Q309" s="189"/>
      <c r="R309" s="189"/>
      <c r="S309" s="189"/>
      <c r="T309" s="190"/>
      <c r="AT309" s="184" t="s">
        <v>147</v>
      </c>
      <c r="AU309" s="184" t="s">
        <v>81</v>
      </c>
      <c r="AV309" s="16" t="s">
        <v>143</v>
      </c>
      <c r="AW309" s="16" t="s">
        <v>32</v>
      </c>
      <c r="AX309" s="16" t="s">
        <v>79</v>
      </c>
      <c r="AY309" s="184" t="s">
        <v>136</v>
      </c>
    </row>
    <row r="310" spans="1:65" s="2" customFormat="1" ht="24.2" customHeight="1">
      <c r="A310" s="34"/>
      <c r="B310" s="140"/>
      <c r="C310" s="191" t="s">
        <v>370</v>
      </c>
      <c r="D310" s="191" t="s">
        <v>219</v>
      </c>
      <c r="E310" s="192" t="s">
        <v>371</v>
      </c>
      <c r="F310" s="193" t="s">
        <v>372</v>
      </c>
      <c r="G310" s="194" t="s">
        <v>207</v>
      </c>
      <c r="H310" s="195">
        <v>2</v>
      </c>
      <c r="I310" s="196"/>
      <c r="J310" s="197">
        <f>ROUND(I310*H310,2)</f>
        <v>0</v>
      </c>
      <c r="K310" s="193" t="s">
        <v>3</v>
      </c>
      <c r="L310" s="198"/>
      <c r="M310" s="199" t="s">
        <v>3</v>
      </c>
      <c r="N310" s="200" t="s">
        <v>42</v>
      </c>
      <c r="O310" s="55"/>
      <c r="P310" s="150">
        <f>O310*H310</f>
        <v>0</v>
      </c>
      <c r="Q310" s="150">
        <v>0</v>
      </c>
      <c r="R310" s="150">
        <f>Q310*H310</f>
        <v>0</v>
      </c>
      <c r="S310" s="150">
        <v>0</v>
      </c>
      <c r="T310" s="151">
        <f>S310*H310</f>
        <v>0</v>
      </c>
      <c r="U310" s="34"/>
      <c r="V310" s="34"/>
      <c r="W310" s="34"/>
      <c r="X310" s="34"/>
      <c r="Y310" s="34"/>
      <c r="Z310" s="34"/>
      <c r="AA310" s="34"/>
      <c r="AB310" s="34"/>
      <c r="AC310" s="34"/>
      <c r="AD310" s="34"/>
      <c r="AE310" s="34"/>
      <c r="AR310" s="152" t="s">
        <v>222</v>
      </c>
      <c r="AT310" s="152" t="s">
        <v>219</v>
      </c>
      <c r="AU310" s="152" t="s">
        <v>81</v>
      </c>
      <c r="AY310" s="19" t="s">
        <v>136</v>
      </c>
      <c r="BE310" s="153">
        <f>IF(N310="základní",J310,0)</f>
        <v>0</v>
      </c>
      <c r="BF310" s="153">
        <f>IF(N310="snížená",J310,0)</f>
        <v>0</v>
      </c>
      <c r="BG310" s="153">
        <f>IF(N310="zákl. přenesená",J310,0)</f>
        <v>0</v>
      </c>
      <c r="BH310" s="153">
        <f>IF(N310="sníž. přenesená",J310,0)</f>
        <v>0</v>
      </c>
      <c r="BI310" s="153">
        <f>IF(N310="nulová",J310,0)</f>
        <v>0</v>
      </c>
      <c r="BJ310" s="19" t="s">
        <v>79</v>
      </c>
      <c r="BK310" s="153">
        <f>ROUND(I310*H310,2)</f>
        <v>0</v>
      </c>
      <c r="BL310" s="19" t="s">
        <v>143</v>
      </c>
      <c r="BM310" s="152" t="s">
        <v>373</v>
      </c>
    </row>
    <row r="311" spans="1:65" s="14" customFormat="1">
      <c r="B311" s="167"/>
      <c r="D311" s="160" t="s">
        <v>147</v>
      </c>
      <c r="E311" s="168" t="s">
        <v>3</v>
      </c>
      <c r="F311" s="169" t="s">
        <v>374</v>
      </c>
      <c r="H311" s="170">
        <v>1</v>
      </c>
      <c r="I311" s="171"/>
      <c r="L311" s="167"/>
      <c r="M311" s="172"/>
      <c r="N311" s="173"/>
      <c r="O311" s="173"/>
      <c r="P311" s="173"/>
      <c r="Q311" s="173"/>
      <c r="R311" s="173"/>
      <c r="S311" s="173"/>
      <c r="T311" s="174"/>
      <c r="AT311" s="168" t="s">
        <v>147</v>
      </c>
      <c r="AU311" s="168" t="s">
        <v>81</v>
      </c>
      <c r="AV311" s="14" t="s">
        <v>81</v>
      </c>
      <c r="AW311" s="14" t="s">
        <v>32</v>
      </c>
      <c r="AX311" s="14" t="s">
        <v>71</v>
      </c>
      <c r="AY311" s="168" t="s">
        <v>136</v>
      </c>
    </row>
    <row r="312" spans="1:65" s="14" customFormat="1">
      <c r="B312" s="167"/>
      <c r="D312" s="160" t="s">
        <v>147</v>
      </c>
      <c r="E312" s="168" t="s">
        <v>3</v>
      </c>
      <c r="F312" s="169" t="s">
        <v>375</v>
      </c>
      <c r="H312" s="170">
        <v>1</v>
      </c>
      <c r="I312" s="171"/>
      <c r="L312" s="167"/>
      <c r="M312" s="172"/>
      <c r="N312" s="173"/>
      <c r="O312" s="173"/>
      <c r="P312" s="173"/>
      <c r="Q312" s="173"/>
      <c r="R312" s="173"/>
      <c r="S312" s="173"/>
      <c r="T312" s="174"/>
      <c r="AT312" s="168" t="s">
        <v>147</v>
      </c>
      <c r="AU312" s="168" t="s">
        <v>81</v>
      </c>
      <c r="AV312" s="14" t="s">
        <v>81</v>
      </c>
      <c r="AW312" s="14" t="s">
        <v>32</v>
      </c>
      <c r="AX312" s="14" t="s">
        <v>71</v>
      </c>
      <c r="AY312" s="168" t="s">
        <v>136</v>
      </c>
    </row>
    <row r="313" spans="1:65" s="16" customFormat="1">
      <c r="B313" s="183"/>
      <c r="D313" s="160" t="s">
        <v>147</v>
      </c>
      <c r="E313" s="184" t="s">
        <v>3</v>
      </c>
      <c r="F313" s="185" t="s">
        <v>153</v>
      </c>
      <c r="H313" s="186">
        <v>2</v>
      </c>
      <c r="I313" s="187"/>
      <c r="L313" s="183"/>
      <c r="M313" s="188"/>
      <c r="N313" s="189"/>
      <c r="O313" s="189"/>
      <c r="P313" s="189"/>
      <c r="Q313" s="189"/>
      <c r="R313" s="189"/>
      <c r="S313" s="189"/>
      <c r="T313" s="190"/>
      <c r="AT313" s="184" t="s">
        <v>147</v>
      </c>
      <c r="AU313" s="184" t="s">
        <v>81</v>
      </c>
      <c r="AV313" s="16" t="s">
        <v>143</v>
      </c>
      <c r="AW313" s="16" t="s">
        <v>32</v>
      </c>
      <c r="AX313" s="16" t="s">
        <v>79</v>
      </c>
      <c r="AY313" s="184" t="s">
        <v>136</v>
      </c>
    </row>
    <row r="314" spans="1:65" s="2" customFormat="1" ht="24.2" customHeight="1">
      <c r="A314" s="34"/>
      <c r="B314" s="140"/>
      <c r="C314" s="141" t="s">
        <v>376</v>
      </c>
      <c r="D314" s="141" t="s">
        <v>139</v>
      </c>
      <c r="E314" s="142" t="s">
        <v>377</v>
      </c>
      <c r="F314" s="143" t="s">
        <v>378</v>
      </c>
      <c r="G314" s="144" t="s">
        <v>207</v>
      </c>
      <c r="H314" s="145">
        <v>4</v>
      </c>
      <c r="I314" s="146"/>
      <c r="J314" s="147">
        <f>ROUND(I314*H314,2)</f>
        <v>0</v>
      </c>
      <c r="K314" s="143" t="s">
        <v>3</v>
      </c>
      <c r="L314" s="35"/>
      <c r="M314" s="148" t="s">
        <v>3</v>
      </c>
      <c r="N314" s="149" t="s">
        <v>42</v>
      </c>
      <c r="O314" s="55"/>
      <c r="P314" s="150">
        <f>O314*H314</f>
        <v>0</v>
      </c>
      <c r="Q314" s="150">
        <v>0</v>
      </c>
      <c r="R314" s="150">
        <f>Q314*H314</f>
        <v>0</v>
      </c>
      <c r="S314" s="150">
        <v>0</v>
      </c>
      <c r="T314" s="151">
        <f>S314*H314</f>
        <v>0</v>
      </c>
      <c r="U314" s="34"/>
      <c r="V314" s="34"/>
      <c r="W314" s="34"/>
      <c r="X314" s="34"/>
      <c r="Y314" s="34"/>
      <c r="Z314" s="34"/>
      <c r="AA314" s="34"/>
      <c r="AB314" s="34"/>
      <c r="AC314" s="34"/>
      <c r="AD314" s="34"/>
      <c r="AE314" s="34"/>
      <c r="AR314" s="152" t="s">
        <v>143</v>
      </c>
      <c r="AT314" s="152" t="s">
        <v>139</v>
      </c>
      <c r="AU314" s="152" t="s">
        <v>81</v>
      </c>
      <c r="AY314" s="19" t="s">
        <v>136</v>
      </c>
      <c r="BE314" s="153">
        <f>IF(N314="základní",J314,0)</f>
        <v>0</v>
      </c>
      <c r="BF314" s="153">
        <f>IF(N314="snížená",J314,0)</f>
        <v>0</v>
      </c>
      <c r="BG314" s="153">
        <f>IF(N314="zákl. přenesená",J314,0)</f>
        <v>0</v>
      </c>
      <c r="BH314" s="153">
        <f>IF(N314="sníž. přenesená",J314,0)</f>
        <v>0</v>
      </c>
      <c r="BI314" s="153">
        <f>IF(N314="nulová",J314,0)</f>
        <v>0</v>
      </c>
      <c r="BJ314" s="19" t="s">
        <v>79</v>
      </c>
      <c r="BK314" s="153">
        <f>ROUND(I314*H314,2)</f>
        <v>0</v>
      </c>
      <c r="BL314" s="19" t="s">
        <v>143</v>
      </c>
      <c r="BM314" s="152" t="s">
        <v>379</v>
      </c>
    </row>
    <row r="315" spans="1:65" s="14" customFormat="1">
      <c r="B315" s="167"/>
      <c r="D315" s="160" t="s">
        <v>147</v>
      </c>
      <c r="E315" s="168" t="s">
        <v>3</v>
      </c>
      <c r="F315" s="169" t="s">
        <v>380</v>
      </c>
      <c r="H315" s="170">
        <v>1</v>
      </c>
      <c r="I315" s="171"/>
      <c r="L315" s="167"/>
      <c r="M315" s="172"/>
      <c r="N315" s="173"/>
      <c r="O315" s="173"/>
      <c r="P315" s="173"/>
      <c r="Q315" s="173"/>
      <c r="R315" s="173"/>
      <c r="S315" s="173"/>
      <c r="T315" s="174"/>
      <c r="AT315" s="168" t="s">
        <v>147</v>
      </c>
      <c r="AU315" s="168" t="s">
        <v>81</v>
      </c>
      <c r="AV315" s="14" t="s">
        <v>81</v>
      </c>
      <c r="AW315" s="14" t="s">
        <v>32</v>
      </c>
      <c r="AX315" s="14" t="s">
        <v>71</v>
      </c>
      <c r="AY315" s="168" t="s">
        <v>136</v>
      </c>
    </row>
    <row r="316" spans="1:65" s="14" customFormat="1">
      <c r="B316" s="167"/>
      <c r="D316" s="160" t="s">
        <v>147</v>
      </c>
      <c r="E316" s="168" t="s">
        <v>3</v>
      </c>
      <c r="F316" s="169" t="s">
        <v>381</v>
      </c>
      <c r="H316" s="170">
        <v>2</v>
      </c>
      <c r="I316" s="171"/>
      <c r="L316" s="167"/>
      <c r="M316" s="172"/>
      <c r="N316" s="173"/>
      <c r="O316" s="173"/>
      <c r="P316" s="173"/>
      <c r="Q316" s="173"/>
      <c r="R316" s="173"/>
      <c r="S316" s="173"/>
      <c r="T316" s="174"/>
      <c r="AT316" s="168" t="s">
        <v>147</v>
      </c>
      <c r="AU316" s="168" t="s">
        <v>81</v>
      </c>
      <c r="AV316" s="14" t="s">
        <v>81</v>
      </c>
      <c r="AW316" s="14" t="s">
        <v>32</v>
      </c>
      <c r="AX316" s="14" t="s">
        <v>71</v>
      </c>
      <c r="AY316" s="168" t="s">
        <v>136</v>
      </c>
    </row>
    <row r="317" spans="1:65" s="14" customFormat="1">
      <c r="B317" s="167"/>
      <c r="D317" s="160" t="s">
        <v>147</v>
      </c>
      <c r="E317" s="168" t="s">
        <v>3</v>
      </c>
      <c r="F317" s="169" t="s">
        <v>382</v>
      </c>
      <c r="H317" s="170">
        <v>1</v>
      </c>
      <c r="I317" s="171"/>
      <c r="L317" s="167"/>
      <c r="M317" s="172"/>
      <c r="N317" s="173"/>
      <c r="O317" s="173"/>
      <c r="P317" s="173"/>
      <c r="Q317" s="173"/>
      <c r="R317" s="173"/>
      <c r="S317" s="173"/>
      <c r="T317" s="174"/>
      <c r="AT317" s="168" t="s">
        <v>147</v>
      </c>
      <c r="AU317" s="168" t="s">
        <v>81</v>
      </c>
      <c r="AV317" s="14" t="s">
        <v>81</v>
      </c>
      <c r="AW317" s="14" t="s">
        <v>32</v>
      </c>
      <c r="AX317" s="14" t="s">
        <v>71</v>
      </c>
      <c r="AY317" s="168" t="s">
        <v>136</v>
      </c>
    </row>
    <row r="318" spans="1:65" s="16" customFormat="1">
      <c r="B318" s="183"/>
      <c r="D318" s="160" t="s">
        <v>147</v>
      </c>
      <c r="E318" s="184" t="s">
        <v>3</v>
      </c>
      <c r="F318" s="185" t="s">
        <v>153</v>
      </c>
      <c r="H318" s="186">
        <v>4</v>
      </c>
      <c r="I318" s="187"/>
      <c r="L318" s="183"/>
      <c r="M318" s="188"/>
      <c r="N318" s="189"/>
      <c r="O318" s="189"/>
      <c r="P318" s="189"/>
      <c r="Q318" s="189"/>
      <c r="R318" s="189"/>
      <c r="S318" s="189"/>
      <c r="T318" s="190"/>
      <c r="AT318" s="184" t="s">
        <v>147</v>
      </c>
      <c r="AU318" s="184" t="s">
        <v>81</v>
      </c>
      <c r="AV318" s="16" t="s">
        <v>143</v>
      </c>
      <c r="AW318" s="16" t="s">
        <v>32</v>
      </c>
      <c r="AX318" s="16" t="s">
        <v>79</v>
      </c>
      <c r="AY318" s="184" t="s">
        <v>136</v>
      </c>
    </row>
    <row r="319" spans="1:65" s="2" customFormat="1" ht="24.2" customHeight="1">
      <c r="A319" s="34"/>
      <c r="B319" s="140"/>
      <c r="C319" s="141" t="s">
        <v>383</v>
      </c>
      <c r="D319" s="141" t="s">
        <v>139</v>
      </c>
      <c r="E319" s="142" t="s">
        <v>384</v>
      </c>
      <c r="F319" s="143" t="s">
        <v>385</v>
      </c>
      <c r="G319" s="144" t="s">
        <v>207</v>
      </c>
      <c r="H319" s="145">
        <v>8</v>
      </c>
      <c r="I319" s="146"/>
      <c r="J319" s="147">
        <f>ROUND(I319*H319,2)</f>
        <v>0</v>
      </c>
      <c r="K319" s="143" t="s">
        <v>3</v>
      </c>
      <c r="L319" s="35"/>
      <c r="M319" s="148" t="s">
        <v>3</v>
      </c>
      <c r="N319" s="149" t="s">
        <v>42</v>
      </c>
      <c r="O319" s="55"/>
      <c r="P319" s="150">
        <f>O319*H319</f>
        <v>0</v>
      </c>
      <c r="Q319" s="150">
        <v>0</v>
      </c>
      <c r="R319" s="150">
        <f>Q319*H319</f>
        <v>0</v>
      </c>
      <c r="S319" s="150">
        <v>0</v>
      </c>
      <c r="T319" s="151">
        <f>S319*H319</f>
        <v>0</v>
      </c>
      <c r="U319" s="34"/>
      <c r="V319" s="34"/>
      <c r="W319" s="34"/>
      <c r="X319" s="34"/>
      <c r="Y319" s="34"/>
      <c r="Z319" s="34"/>
      <c r="AA319" s="34"/>
      <c r="AB319" s="34"/>
      <c r="AC319" s="34"/>
      <c r="AD319" s="34"/>
      <c r="AE319" s="34"/>
      <c r="AR319" s="152" t="s">
        <v>143</v>
      </c>
      <c r="AT319" s="152" t="s">
        <v>139</v>
      </c>
      <c r="AU319" s="152" t="s">
        <v>81</v>
      </c>
      <c r="AY319" s="19" t="s">
        <v>136</v>
      </c>
      <c r="BE319" s="153">
        <f>IF(N319="základní",J319,0)</f>
        <v>0</v>
      </c>
      <c r="BF319" s="153">
        <f>IF(N319="snížená",J319,0)</f>
        <v>0</v>
      </c>
      <c r="BG319" s="153">
        <f>IF(N319="zákl. přenesená",J319,0)</f>
        <v>0</v>
      </c>
      <c r="BH319" s="153">
        <f>IF(N319="sníž. přenesená",J319,0)</f>
        <v>0</v>
      </c>
      <c r="BI319" s="153">
        <f>IF(N319="nulová",J319,0)</f>
        <v>0</v>
      </c>
      <c r="BJ319" s="19" t="s">
        <v>79</v>
      </c>
      <c r="BK319" s="153">
        <f>ROUND(I319*H319,2)</f>
        <v>0</v>
      </c>
      <c r="BL319" s="19" t="s">
        <v>143</v>
      </c>
      <c r="BM319" s="152" t="s">
        <v>386</v>
      </c>
    </row>
    <row r="320" spans="1:65" s="14" customFormat="1">
      <c r="B320" s="167"/>
      <c r="D320" s="160" t="s">
        <v>147</v>
      </c>
      <c r="E320" s="168" t="s">
        <v>3</v>
      </c>
      <c r="F320" s="169" t="s">
        <v>387</v>
      </c>
      <c r="H320" s="170">
        <v>1</v>
      </c>
      <c r="I320" s="171"/>
      <c r="L320" s="167"/>
      <c r="M320" s="172"/>
      <c r="N320" s="173"/>
      <c r="O320" s="173"/>
      <c r="P320" s="173"/>
      <c r="Q320" s="173"/>
      <c r="R320" s="173"/>
      <c r="S320" s="173"/>
      <c r="T320" s="174"/>
      <c r="AT320" s="168" t="s">
        <v>147</v>
      </c>
      <c r="AU320" s="168" t="s">
        <v>81</v>
      </c>
      <c r="AV320" s="14" t="s">
        <v>81</v>
      </c>
      <c r="AW320" s="14" t="s">
        <v>32</v>
      </c>
      <c r="AX320" s="14" t="s">
        <v>71</v>
      </c>
      <c r="AY320" s="168" t="s">
        <v>136</v>
      </c>
    </row>
    <row r="321" spans="1:65" s="14" customFormat="1">
      <c r="B321" s="167"/>
      <c r="D321" s="160" t="s">
        <v>147</v>
      </c>
      <c r="E321" s="168" t="s">
        <v>3</v>
      </c>
      <c r="F321" s="169" t="s">
        <v>388</v>
      </c>
      <c r="H321" s="170">
        <v>1</v>
      </c>
      <c r="I321" s="171"/>
      <c r="L321" s="167"/>
      <c r="M321" s="172"/>
      <c r="N321" s="173"/>
      <c r="O321" s="173"/>
      <c r="P321" s="173"/>
      <c r="Q321" s="173"/>
      <c r="R321" s="173"/>
      <c r="S321" s="173"/>
      <c r="T321" s="174"/>
      <c r="AT321" s="168" t="s">
        <v>147</v>
      </c>
      <c r="AU321" s="168" t="s">
        <v>81</v>
      </c>
      <c r="AV321" s="14" t="s">
        <v>81</v>
      </c>
      <c r="AW321" s="14" t="s">
        <v>32</v>
      </c>
      <c r="AX321" s="14" t="s">
        <v>71</v>
      </c>
      <c r="AY321" s="168" t="s">
        <v>136</v>
      </c>
    </row>
    <row r="322" spans="1:65" s="14" customFormat="1">
      <c r="B322" s="167"/>
      <c r="D322" s="160" t="s">
        <v>147</v>
      </c>
      <c r="E322" s="168" t="s">
        <v>3</v>
      </c>
      <c r="F322" s="169" t="s">
        <v>389</v>
      </c>
      <c r="H322" s="170">
        <v>2</v>
      </c>
      <c r="I322" s="171"/>
      <c r="L322" s="167"/>
      <c r="M322" s="172"/>
      <c r="N322" s="173"/>
      <c r="O322" s="173"/>
      <c r="P322" s="173"/>
      <c r="Q322" s="173"/>
      <c r="R322" s="173"/>
      <c r="S322" s="173"/>
      <c r="T322" s="174"/>
      <c r="AT322" s="168" t="s">
        <v>147</v>
      </c>
      <c r="AU322" s="168" t="s">
        <v>81</v>
      </c>
      <c r="AV322" s="14" t="s">
        <v>81</v>
      </c>
      <c r="AW322" s="14" t="s">
        <v>32</v>
      </c>
      <c r="AX322" s="14" t="s">
        <v>71</v>
      </c>
      <c r="AY322" s="168" t="s">
        <v>136</v>
      </c>
    </row>
    <row r="323" spans="1:65" s="14" customFormat="1">
      <c r="B323" s="167"/>
      <c r="D323" s="160" t="s">
        <v>147</v>
      </c>
      <c r="E323" s="168" t="s">
        <v>3</v>
      </c>
      <c r="F323" s="169" t="s">
        <v>390</v>
      </c>
      <c r="H323" s="170">
        <v>1</v>
      </c>
      <c r="I323" s="171"/>
      <c r="L323" s="167"/>
      <c r="M323" s="172"/>
      <c r="N323" s="173"/>
      <c r="O323" s="173"/>
      <c r="P323" s="173"/>
      <c r="Q323" s="173"/>
      <c r="R323" s="173"/>
      <c r="S323" s="173"/>
      <c r="T323" s="174"/>
      <c r="AT323" s="168" t="s">
        <v>147</v>
      </c>
      <c r="AU323" s="168" t="s">
        <v>81</v>
      </c>
      <c r="AV323" s="14" t="s">
        <v>81</v>
      </c>
      <c r="AW323" s="14" t="s">
        <v>32</v>
      </c>
      <c r="AX323" s="14" t="s">
        <v>71</v>
      </c>
      <c r="AY323" s="168" t="s">
        <v>136</v>
      </c>
    </row>
    <row r="324" spans="1:65" s="14" customFormat="1">
      <c r="B324" s="167"/>
      <c r="D324" s="160" t="s">
        <v>147</v>
      </c>
      <c r="E324" s="168" t="s">
        <v>3</v>
      </c>
      <c r="F324" s="169" t="s">
        <v>391</v>
      </c>
      <c r="H324" s="170">
        <v>1</v>
      </c>
      <c r="I324" s="171"/>
      <c r="L324" s="167"/>
      <c r="M324" s="172"/>
      <c r="N324" s="173"/>
      <c r="O324" s="173"/>
      <c r="P324" s="173"/>
      <c r="Q324" s="173"/>
      <c r="R324" s="173"/>
      <c r="S324" s="173"/>
      <c r="T324" s="174"/>
      <c r="AT324" s="168" t="s">
        <v>147</v>
      </c>
      <c r="AU324" s="168" t="s">
        <v>81</v>
      </c>
      <c r="AV324" s="14" t="s">
        <v>81</v>
      </c>
      <c r="AW324" s="14" t="s">
        <v>32</v>
      </c>
      <c r="AX324" s="14" t="s">
        <v>71</v>
      </c>
      <c r="AY324" s="168" t="s">
        <v>136</v>
      </c>
    </row>
    <row r="325" spans="1:65" s="14" customFormat="1">
      <c r="B325" s="167"/>
      <c r="D325" s="160" t="s">
        <v>147</v>
      </c>
      <c r="E325" s="168" t="s">
        <v>3</v>
      </c>
      <c r="F325" s="169" t="s">
        <v>392</v>
      </c>
      <c r="H325" s="170">
        <v>1</v>
      </c>
      <c r="I325" s="171"/>
      <c r="L325" s="167"/>
      <c r="M325" s="172"/>
      <c r="N325" s="173"/>
      <c r="O325" s="173"/>
      <c r="P325" s="173"/>
      <c r="Q325" s="173"/>
      <c r="R325" s="173"/>
      <c r="S325" s="173"/>
      <c r="T325" s="174"/>
      <c r="AT325" s="168" t="s">
        <v>147</v>
      </c>
      <c r="AU325" s="168" t="s">
        <v>81</v>
      </c>
      <c r="AV325" s="14" t="s">
        <v>81</v>
      </c>
      <c r="AW325" s="14" t="s">
        <v>32</v>
      </c>
      <c r="AX325" s="14" t="s">
        <v>71</v>
      </c>
      <c r="AY325" s="168" t="s">
        <v>136</v>
      </c>
    </row>
    <row r="326" spans="1:65" s="14" customFormat="1">
      <c r="B326" s="167"/>
      <c r="D326" s="160" t="s">
        <v>147</v>
      </c>
      <c r="E326" s="168" t="s">
        <v>3</v>
      </c>
      <c r="F326" s="169" t="s">
        <v>393</v>
      </c>
      <c r="H326" s="170">
        <v>1</v>
      </c>
      <c r="I326" s="171"/>
      <c r="L326" s="167"/>
      <c r="M326" s="172"/>
      <c r="N326" s="173"/>
      <c r="O326" s="173"/>
      <c r="P326" s="173"/>
      <c r="Q326" s="173"/>
      <c r="R326" s="173"/>
      <c r="S326" s="173"/>
      <c r="T326" s="174"/>
      <c r="AT326" s="168" t="s">
        <v>147</v>
      </c>
      <c r="AU326" s="168" t="s">
        <v>81</v>
      </c>
      <c r="AV326" s="14" t="s">
        <v>81</v>
      </c>
      <c r="AW326" s="14" t="s">
        <v>32</v>
      </c>
      <c r="AX326" s="14" t="s">
        <v>71</v>
      </c>
      <c r="AY326" s="168" t="s">
        <v>136</v>
      </c>
    </row>
    <row r="327" spans="1:65" s="16" customFormat="1">
      <c r="B327" s="183"/>
      <c r="D327" s="160" t="s">
        <v>147</v>
      </c>
      <c r="E327" s="184" t="s">
        <v>3</v>
      </c>
      <c r="F327" s="185" t="s">
        <v>153</v>
      </c>
      <c r="H327" s="186">
        <v>8</v>
      </c>
      <c r="I327" s="187"/>
      <c r="L327" s="183"/>
      <c r="M327" s="188"/>
      <c r="N327" s="189"/>
      <c r="O327" s="189"/>
      <c r="P327" s="189"/>
      <c r="Q327" s="189"/>
      <c r="R327" s="189"/>
      <c r="S327" s="189"/>
      <c r="T327" s="190"/>
      <c r="AT327" s="184" t="s">
        <v>147</v>
      </c>
      <c r="AU327" s="184" t="s">
        <v>81</v>
      </c>
      <c r="AV327" s="16" t="s">
        <v>143</v>
      </c>
      <c r="AW327" s="16" t="s">
        <v>32</v>
      </c>
      <c r="AX327" s="16" t="s">
        <v>79</v>
      </c>
      <c r="AY327" s="184" t="s">
        <v>136</v>
      </c>
    </row>
    <row r="328" spans="1:65" s="2" customFormat="1" ht="33" customHeight="1">
      <c r="A328" s="34"/>
      <c r="B328" s="140"/>
      <c r="C328" s="141" t="s">
        <v>394</v>
      </c>
      <c r="D328" s="141" t="s">
        <v>139</v>
      </c>
      <c r="E328" s="142" t="s">
        <v>395</v>
      </c>
      <c r="F328" s="143" t="s">
        <v>396</v>
      </c>
      <c r="G328" s="144" t="s">
        <v>207</v>
      </c>
      <c r="H328" s="145">
        <v>1</v>
      </c>
      <c r="I328" s="146"/>
      <c r="J328" s="147">
        <f>ROUND(I328*H328,2)</f>
        <v>0</v>
      </c>
      <c r="K328" s="143" t="s">
        <v>3</v>
      </c>
      <c r="L328" s="35"/>
      <c r="M328" s="148" t="s">
        <v>3</v>
      </c>
      <c r="N328" s="149" t="s">
        <v>42</v>
      </c>
      <c r="O328" s="55"/>
      <c r="P328" s="150">
        <f>O328*H328</f>
        <v>0</v>
      </c>
      <c r="Q328" s="150">
        <v>0</v>
      </c>
      <c r="R328" s="150">
        <f>Q328*H328</f>
        <v>0</v>
      </c>
      <c r="S328" s="150">
        <v>0</v>
      </c>
      <c r="T328" s="151">
        <f>S328*H328</f>
        <v>0</v>
      </c>
      <c r="U328" s="34"/>
      <c r="V328" s="34"/>
      <c r="W328" s="34"/>
      <c r="X328" s="34"/>
      <c r="Y328" s="34"/>
      <c r="Z328" s="34"/>
      <c r="AA328" s="34"/>
      <c r="AB328" s="34"/>
      <c r="AC328" s="34"/>
      <c r="AD328" s="34"/>
      <c r="AE328" s="34"/>
      <c r="AR328" s="152" t="s">
        <v>143</v>
      </c>
      <c r="AT328" s="152" t="s">
        <v>139</v>
      </c>
      <c r="AU328" s="152" t="s">
        <v>81</v>
      </c>
      <c r="AY328" s="19" t="s">
        <v>136</v>
      </c>
      <c r="BE328" s="153">
        <f>IF(N328="základní",J328,0)</f>
        <v>0</v>
      </c>
      <c r="BF328" s="153">
        <f>IF(N328="snížená",J328,0)</f>
        <v>0</v>
      </c>
      <c r="BG328" s="153">
        <f>IF(N328="zákl. přenesená",J328,0)</f>
        <v>0</v>
      </c>
      <c r="BH328" s="153">
        <f>IF(N328="sníž. přenesená",J328,0)</f>
        <v>0</v>
      </c>
      <c r="BI328" s="153">
        <f>IF(N328="nulová",J328,0)</f>
        <v>0</v>
      </c>
      <c r="BJ328" s="19" t="s">
        <v>79</v>
      </c>
      <c r="BK328" s="153">
        <f>ROUND(I328*H328,2)</f>
        <v>0</v>
      </c>
      <c r="BL328" s="19" t="s">
        <v>143</v>
      </c>
      <c r="BM328" s="152" t="s">
        <v>397</v>
      </c>
    </row>
    <row r="329" spans="1:65" s="2" customFormat="1" ht="37.9" customHeight="1">
      <c r="A329" s="34"/>
      <c r="B329" s="140"/>
      <c r="C329" s="141" t="s">
        <v>398</v>
      </c>
      <c r="D329" s="141" t="s">
        <v>139</v>
      </c>
      <c r="E329" s="142" t="s">
        <v>399</v>
      </c>
      <c r="F329" s="143" t="s">
        <v>400</v>
      </c>
      <c r="G329" s="144" t="s">
        <v>328</v>
      </c>
      <c r="H329" s="145">
        <v>1</v>
      </c>
      <c r="I329" s="146"/>
      <c r="J329" s="147">
        <f>ROUND(I329*H329,2)</f>
        <v>0</v>
      </c>
      <c r="K329" s="143" t="s">
        <v>3</v>
      </c>
      <c r="L329" s="35"/>
      <c r="M329" s="148" t="s">
        <v>3</v>
      </c>
      <c r="N329" s="149" t="s">
        <v>42</v>
      </c>
      <c r="O329" s="55"/>
      <c r="P329" s="150">
        <f>O329*H329</f>
        <v>0</v>
      </c>
      <c r="Q329" s="150">
        <v>0</v>
      </c>
      <c r="R329" s="150">
        <f>Q329*H329</f>
        <v>0</v>
      </c>
      <c r="S329" s="150">
        <v>0</v>
      </c>
      <c r="T329" s="151">
        <f>S329*H329</f>
        <v>0</v>
      </c>
      <c r="U329" s="34"/>
      <c r="V329" s="34"/>
      <c r="W329" s="34"/>
      <c r="X329" s="34"/>
      <c r="Y329" s="34"/>
      <c r="Z329" s="34"/>
      <c r="AA329" s="34"/>
      <c r="AB329" s="34"/>
      <c r="AC329" s="34"/>
      <c r="AD329" s="34"/>
      <c r="AE329" s="34"/>
      <c r="AR329" s="152" t="s">
        <v>143</v>
      </c>
      <c r="AT329" s="152" t="s">
        <v>139</v>
      </c>
      <c r="AU329" s="152" t="s">
        <v>81</v>
      </c>
      <c r="AY329" s="19" t="s">
        <v>136</v>
      </c>
      <c r="BE329" s="153">
        <f>IF(N329="základní",J329,0)</f>
        <v>0</v>
      </c>
      <c r="BF329" s="153">
        <f>IF(N329="snížená",J329,0)</f>
        <v>0</v>
      </c>
      <c r="BG329" s="153">
        <f>IF(N329="zákl. přenesená",J329,0)</f>
        <v>0</v>
      </c>
      <c r="BH329" s="153">
        <f>IF(N329="sníž. přenesená",J329,0)</f>
        <v>0</v>
      </c>
      <c r="BI329" s="153">
        <f>IF(N329="nulová",J329,0)</f>
        <v>0</v>
      </c>
      <c r="BJ329" s="19" t="s">
        <v>79</v>
      </c>
      <c r="BK329" s="153">
        <f>ROUND(I329*H329,2)</f>
        <v>0</v>
      </c>
      <c r="BL329" s="19" t="s">
        <v>143</v>
      </c>
      <c r="BM329" s="152" t="s">
        <v>401</v>
      </c>
    </row>
    <row r="330" spans="1:65" s="12" customFormat="1" ht="22.9" customHeight="1">
      <c r="B330" s="127"/>
      <c r="D330" s="128" t="s">
        <v>70</v>
      </c>
      <c r="E330" s="138" t="s">
        <v>402</v>
      </c>
      <c r="F330" s="138" t="s">
        <v>403</v>
      </c>
      <c r="I330" s="130"/>
      <c r="J330" s="139">
        <f>BK330</f>
        <v>0</v>
      </c>
      <c r="L330" s="127"/>
      <c r="M330" s="132"/>
      <c r="N330" s="133"/>
      <c r="O330" s="133"/>
      <c r="P330" s="134">
        <f>SUM(P331:P527)</f>
        <v>0</v>
      </c>
      <c r="Q330" s="133"/>
      <c r="R330" s="134">
        <f>SUM(R331:R527)</f>
        <v>0</v>
      </c>
      <c r="S330" s="133"/>
      <c r="T330" s="135">
        <f>SUM(T331:T527)</f>
        <v>95.864359000000007</v>
      </c>
      <c r="AR330" s="128" t="s">
        <v>79</v>
      </c>
      <c r="AT330" s="136" t="s">
        <v>70</v>
      </c>
      <c r="AU330" s="136" t="s">
        <v>79</v>
      </c>
      <c r="AY330" s="128" t="s">
        <v>136</v>
      </c>
      <c r="BK330" s="137">
        <f>SUM(BK331:BK527)</f>
        <v>0</v>
      </c>
    </row>
    <row r="331" spans="1:65" s="2" customFormat="1" ht="44.25" customHeight="1">
      <c r="A331" s="34"/>
      <c r="B331" s="140"/>
      <c r="C331" s="141" t="s">
        <v>404</v>
      </c>
      <c r="D331" s="141" t="s">
        <v>139</v>
      </c>
      <c r="E331" s="142" t="s">
        <v>405</v>
      </c>
      <c r="F331" s="143" t="s">
        <v>406</v>
      </c>
      <c r="G331" s="144" t="s">
        <v>87</v>
      </c>
      <c r="H331" s="145">
        <v>296.58999999999997</v>
      </c>
      <c r="I331" s="146"/>
      <c r="J331" s="147">
        <f>ROUND(I331*H331,2)</f>
        <v>0</v>
      </c>
      <c r="K331" s="143" t="s">
        <v>142</v>
      </c>
      <c r="L331" s="35"/>
      <c r="M331" s="148" t="s">
        <v>3</v>
      </c>
      <c r="N331" s="149" t="s">
        <v>42</v>
      </c>
      <c r="O331" s="55"/>
      <c r="P331" s="150">
        <f>O331*H331</f>
        <v>0</v>
      </c>
      <c r="Q331" s="150">
        <v>0</v>
      </c>
      <c r="R331" s="150">
        <f>Q331*H331</f>
        <v>0</v>
      </c>
      <c r="S331" s="150">
        <v>3.5000000000000003E-2</v>
      </c>
      <c r="T331" s="151">
        <f>S331*H331</f>
        <v>10.380649999999999</v>
      </c>
      <c r="U331" s="34"/>
      <c r="V331" s="34"/>
      <c r="W331" s="34"/>
      <c r="X331" s="34"/>
      <c r="Y331" s="34"/>
      <c r="Z331" s="34"/>
      <c r="AA331" s="34"/>
      <c r="AB331" s="34"/>
      <c r="AC331" s="34"/>
      <c r="AD331" s="34"/>
      <c r="AE331" s="34"/>
      <c r="AR331" s="152" t="s">
        <v>143</v>
      </c>
      <c r="AT331" s="152" t="s">
        <v>139</v>
      </c>
      <c r="AU331" s="152" t="s">
        <v>81</v>
      </c>
      <c r="AY331" s="19" t="s">
        <v>136</v>
      </c>
      <c r="BE331" s="153">
        <f>IF(N331="základní",J331,0)</f>
        <v>0</v>
      </c>
      <c r="BF331" s="153">
        <f>IF(N331="snížená",J331,0)</f>
        <v>0</v>
      </c>
      <c r="BG331" s="153">
        <f>IF(N331="zákl. přenesená",J331,0)</f>
        <v>0</v>
      </c>
      <c r="BH331" s="153">
        <f>IF(N331="sníž. přenesená",J331,0)</f>
        <v>0</v>
      </c>
      <c r="BI331" s="153">
        <f>IF(N331="nulová",J331,0)</f>
        <v>0</v>
      </c>
      <c r="BJ331" s="19" t="s">
        <v>79</v>
      </c>
      <c r="BK331" s="153">
        <f>ROUND(I331*H331,2)</f>
        <v>0</v>
      </c>
      <c r="BL331" s="19" t="s">
        <v>143</v>
      </c>
      <c r="BM331" s="152" t="s">
        <v>407</v>
      </c>
    </row>
    <row r="332" spans="1:65" s="2" customFormat="1">
      <c r="A332" s="34"/>
      <c r="B332" s="35"/>
      <c r="C332" s="34"/>
      <c r="D332" s="154" t="s">
        <v>145</v>
      </c>
      <c r="E332" s="34"/>
      <c r="F332" s="155" t="s">
        <v>408</v>
      </c>
      <c r="G332" s="34"/>
      <c r="H332" s="34"/>
      <c r="I332" s="156"/>
      <c r="J332" s="34"/>
      <c r="K332" s="34"/>
      <c r="L332" s="35"/>
      <c r="M332" s="157"/>
      <c r="N332" s="158"/>
      <c r="O332" s="55"/>
      <c r="P332" s="55"/>
      <c r="Q332" s="55"/>
      <c r="R332" s="55"/>
      <c r="S332" s="55"/>
      <c r="T332" s="56"/>
      <c r="U332" s="34"/>
      <c r="V332" s="34"/>
      <c r="W332" s="34"/>
      <c r="X332" s="34"/>
      <c r="Y332" s="34"/>
      <c r="Z332" s="34"/>
      <c r="AA332" s="34"/>
      <c r="AB332" s="34"/>
      <c r="AC332" s="34"/>
      <c r="AD332" s="34"/>
      <c r="AE332" s="34"/>
      <c r="AT332" s="19" t="s">
        <v>145</v>
      </c>
      <c r="AU332" s="19" t="s">
        <v>81</v>
      </c>
    </row>
    <row r="333" spans="1:65" s="13" customFormat="1">
      <c r="B333" s="159"/>
      <c r="D333" s="160" t="s">
        <v>147</v>
      </c>
      <c r="E333" s="161" t="s">
        <v>3</v>
      </c>
      <c r="F333" s="162" t="s">
        <v>409</v>
      </c>
      <c r="H333" s="161" t="s">
        <v>3</v>
      </c>
      <c r="I333" s="163"/>
      <c r="L333" s="159"/>
      <c r="M333" s="164"/>
      <c r="N333" s="165"/>
      <c r="O333" s="165"/>
      <c r="P333" s="165"/>
      <c r="Q333" s="165"/>
      <c r="R333" s="165"/>
      <c r="S333" s="165"/>
      <c r="T333" s="166"/>
      <c r="AT333" s="161" t="s">
        <v>147</v>
      </c>
      <c r="AU333" s="161" t="s">
        <v>81</v>
      </c>
      <c r="AV333" s="13" t="s">
        <v>79</v>
      </c>
      <c r="AW333" s="13" t="s">
        <v>32</v>
      </c>
      <c r="AX333" s="13" t="s">
        <v>71</v>
      </c>
      <c r="AY333" s="161" t="s">
        <v>136</v>
      </c>
    </row>
    <row r="334" spans="1:65" s="14" customFormat="1">
      <c r="B334" s="167"/>
      <c r="D334" s="160" t="s">
        <v>147</v>
      </c>
      <c r="E334" s="168" t="s">
        <v>3</v>
      </c>
      <c r="F334" s="169" t="s">
        <v>410</v>
      </c>
      <c r="H334" s="170">
        <v>74.91</v>
      </c>
      <c r="I334" s="171"/>
      <c r="L334" s="167"/>
      <c r="M334" s="172"/>
      <c r="N334" s="173"/>
      <c r="O334" s="173"/>
      <c r="P334" s="173"/>
      <c r="Q334" s="173"/>
      <c r="R334" s="173"/>
      <c r="S334" s="173"/>
      <c r="T334" s="174"/>
      <c r="AT334" s="168" t="s">
        <v>147</v>
      </c>
      <c r="AU334" s="168" t="s">
        <v>81</v>
      </c>
      <c r="AV334" s="14" t="s">
        <v>81</v>
      </c>
      <c r="AW334" s="14" t="s">
        <v>32</v>
      </c>
      <c r="AX334" s="14" t="s">
        <v>71</v>
      </c>
      <c r="AY334" s="168" t="s">
        <v>136</v>
      </c>
    </row>
    <row r="335" spans="1:65" s="14" customFormat="1">
      <c r="B335" s="167"/>
      <c r="D335" s="160" t="s">
        <v>147</v>
      </c>
      <c r="E335" s="168" t="s">
        <v>3</v>
      </c>
      <c r="F335" s="169" t="s">
        <v>411</v>
      </c>
      <c r="H335" s="170">
        <v>27.48</v>
      </c>
      <c r="I335" s="171"/>
      <c r="L335" s="167"/>
      <c r="M335" s="172"/>
      <c r="N335" s="173"/>
      <c r="O335" s="173"/>
      <c r="P335" s="173"/>
      <c r="Q335" s="173"/>
      <c r="R335" s="173"/>
      <c r="S335" s="173"/>
      <c r="T335" s="174"/>
      <c r="AT335" s="168" t="s">
        <v>147</v>
      </c>
      <c r="AU335" s="168" t="s">
        <v>81</v>
      </c>
      <c r="AV335" s="14" t="s">
        <v>81</v>
      </c>
      <c r="AW335" s="14" t="s">
        <v>32</v>
      </c>
      <c r="AX335" s="14" t="s">
        <v>71</v>
      </c>
      <c r="AY335" s="168" t="s">
        <v>136</v>
      </c>
    </row>
    <row r="336" spans="1:65" s="15" customFormat="1">
      <c r="B336" s="175"/>
      <c r="D336" s="160" t="s">
        <v>147</v>
      </c>
      <c r="E336" s="176" t="s">
        <v>3</v>
      </c>
      <c r="F336" s="177" t="s">
        <v>152</v>
      </c>
      <c r="H336" s="178">
        <v>102.39</v>
      </c>
      <c r="I336" s="179"/>
      <c r="L336" s="175"/>
      <c r="M336" s="180"/>
      <c r="N336" s="181"/>
      <c r="O336" s="181"/>
      <c r="P336" s="181"/>
      <c r="Q336" s="181"/>
      <c r="R336" s="181"/>
      <c r="S336" s="181"/>
      <c r="T336" s="182"/>
      <c r="AT336" s="176" t="s">
        <v>147</v>
      </c>
      <c r="AU336" s="176" t="s">
        <v>81</v>
      </c>
      <c r="AV336" s="15" t="s">
        <v>137</v>
      </c>
      <c r="AW336" s="15" t="s">
        <v>32</v>
      </c>
      <c r="AX336" s="15" t="s">
        <v>71</v>
      </c>
      <c r="AY336" s="176" t="s">
        <v>136</v>
      </c>
    </row>
    <row r="337" spans="1:65" s="13" customFormat="1">
      <c r="B337" s="159"/>
      <c r="D337" s="160" t="s">
        <v>147</v>
      </c>
      <c r="E337" s="161" t="s">
        <v>3</v>
      </c>
      <c r="F337" s="162" t="s">
        <v>412</v>
      </c>
      <c r="H337" s="161" t="s">
        <v>3</v>
      </c>
      <c r="I337" s="163"/>
      <c r="L337" s="159"/>
      <c r="M337" s="164"/>
      <c r="N337" s="165"/>
      <c r="O337" s="165"/>
      <c r="P337" s="165"/>
      <c r="Q337" s="165"/>
      <c r="R337" s="165"/>
      <c r="S337" s="165"/>
      <c r="T337" s="166"/>
      <c r="AT337" s="161" t="s">
        <v>147</v>
      </c>
      <c r="AU337" s="161" t="s">
        <v>81</v>
      </c>
      <c r="AV337" s="13" t="s">
        <v>79</v>
      </c>
      <c r="AW337" s="13" t="s">
        <v>32</v>
      </c>
      <c r="AX337" s="13" t="s">
        <v>71</v>
      </c>
      <c r="AY337" s="161" t="s">
        <v>136</v>
      </c>
    </row>
    <row r="338" spans="1:65" s="14" customFormat="1">
      <c r="B338" s="167"/>
      <c r="D338" s="160" t="s">
        <v>147</v>
      </c>
      <c r="E338" s="168" t="s">
        <v>3</v>
      </c>
      <c r="F338" s="169" t="s">
        <v>413</v>
      </c>
      <c r="H338" s="170">
        <v>61.84</v>
      </c>
      <c r="I338" s="171"/>
      <c r="L338" s="167"/>
      <c r="M338" s="172"/>
      <c r="N338" s="173"/>
      <c r="O338" s="173"/>
      <c r="P338" s="173"/>
      <c r="Q338" s="173"/>
      <c r="R338" s="173"/>
      <c r="S338" s="173"/>
      <c r="T338" s="174"/>
      <c r="AT338" s="168" t="s">
        <v>147</v>
      </c>
      <c r="AU338" s="168" t="s">
        <v>81</v>
      </c>
      <c r="AV338" s="14" t="s">
        <v>81</v>
      </c>
      <c r="AW338" s="14" t="s">
        <v>32</v>
      </c>
      <c r="AX338" s="14" t="s">
        <v>71</v>
      </c>
      <c r="AY338" s="168" t="s">
        <v>136</v>
      </c>
    </row>
    <row r="339" spans="1:65" s="15" customFormat="1">
      <c r="B339" s="175"/>
      <c r="D339" s="160" t="s">
        <v>147</v>
      </c>
      <c r="E339" s="176" t="s">
        <v>3</v>
      </c>
      <c r="F339" s="177" t="s">
        <v>152</v>
      </c>
      <c r="H339" s="178">
        <v>61.84</v>
      </c>
      <c r="I339" s="179"/>
      <c r="L339" s="175"/>
      <c r="M339" s="180"/>
      <c r="N339" s="181"/>
      <c r="O339" s="181"/>
      <c r="P339" s="181"/>
      <c r="Q339" s="181"/>
      <c r="R339" s="181"/>
      <c r="S339" s="181"/>
      <c r="T339" s="182"/>
      <c r="AT339" s="176" t="s">
        <v>147</v>
      </c>
      <c r="AU339" s="176" t="s">
        <v>81</v>
      </c>
      <c r="AV339" s="15" t="s">
        <v>137</v>
      </c>
      <c r="AW339" s="15" t="s">
        <v>32</v>
      </c>
      <c r="AX339" s="15" t="s">
        <v>71</v>
      </c>
      <c r="AY339" s="176" t="s">
        <v>136</v>
      </c>
    </row>
    <row r="340" spans="1:65" s="13" customFormat="1">
      <c r="B340" s="159"/>
      <c r="D340" s="160" t="s">
        <v>147</v>
      </c>
      <c r="E340" s="161" t="s">
        <v>3</v>
      </c>
      <c r="F340" s="162" t="s">
        <v>414</v>
      </c>
      <c r="H340" s="161" t="s">
        <v>3</v>
      </c>
      <c r="I340" s="163"/>
      <c r="L340" s="159"/>
      <c r="M340" s="164"/>
      <c r="N340" s="165"/>
      <c r="O340" s="165"/>
      <c r="P340" s="165"/>
      <c r="Q340" s="165"/>
      <c r="R340" s="165"/>
      <c r="S340" s="165"/>
      <c r="T340" s="166"/>
      <c r="AT340" s="161" t="s">
        <v>147</v>
      </c>
      <c r="AU340" s="161" t="s">
        <v>81</v>
      </c>
      <c r="AV340" s="13" t="s">
        <v>79</v>
      </c>
      <c r="AW340" s="13" t="s">
        <v>32</v>
      </c>
      <c r="AX340" s="13" t="s">
        <v>71</v>
      </c>
      <c r="AY340" s="161" t="s">
        <v>136</v>
      </c>
    </row>
    <row r="341" spans="1:65" s="14" customFormat="1">
      <c r="B341" s="167"/>
      <c r="D341" s="160" t="s">
        <v>147</v>
      </c>
      <c r="E341" s="168" t="s">
        <v>3</v>
      </c>
      <c r="F341" s="169" t="s">
        <v>415</v>
      </c>
      <c r="H341" s="170">
        <v>132.36000000000001</v>
      </c>
      <c r="I341" s="171"/>
      <c r="L341" s="167"/>
      <c r="M341" s="172"/>
      <c r="N341" s="173"/>
      <c r="O341" s="173"/>
      <c r="P341" s="173"/>
      <c r="Q341" s="173"/>
      <c r="R341" s="173"/>
      <c r="S341" s="173"/>
      <c r="T341" s="174"/>
      <c r="AT341" s="168" t="s">
        <v>147</v>
      </c>
      <c r="AU341" s="168" t="s">
        <v>81</v>
      </c>
      <c r="AV341" s="14" t="s">
        <v>81</v>
      </c>
      <c r="AW341" s="14" t="s">
        <v>32</v>
      </c>
      <c r="AX341" s="14" t="s">
        <v>71</v>
      </c>
      <c r="AY341" s="168" t="s">
        <v>136</v>
      </c>
    </row>
    <row r="342" spans="1:65" s="15" customFormat="1">
      <c r="B342" s="175"/>
      <c r="D342" s="160" t="s">
        <v>147</v>
      </c>
      <c r="E342" s="176" t="s">
        <v>3</v>
      </c>
      <c r="F342" s="177" t="s">
        <v>152</v>
      </c>
      <c r="H342" s="178">
        <v>132.36000000000001</v>
      </c>
      <c r="I342" s="179"/>
      <c r="L342" s="175"/>
      <c r="M342" s="180"/>
      <c r="N342" s="181"/>
      <c r="O342" s="181"/>
      <c r="P342" s="181"/>
      <c r="Q342" s="181"/>
      <c r="R342" s="181"/>
      <c r="S342" s="181"/>
      <c r="T342" s="182"/>
      <c r="AT342" s="176" t="s">
        <v>147</v>
      </c>
      <c r="AU342" s="176" t="s">
        <v>81</v>
      </c>
      <c r="AV342" s="15" t="s">
        <v>137</v>
      </c>
      <c r="AW342" s="15" t="s">
        <v>32</v>
      </c>
      <c r="AX342" s="15" t="s">
        <v>71</v>
      </c>
      <c r="AY342" s="176" t="s">
        <v>136</v>
      </c>
    </row>
    <row r="343" spans="1:65" s="16" customFormat="1">
      <c r="B343" s="183"/>
      <c r="D343" s="160" t="s">
        <v>147</v>
      </c>
      <c r="E343" s="184" t="s">
        <v>3</v>
      </c>
      <c r="F343" s="185" t="s">
        <v>153</v>
      </c>
      <c r="H343" s="186">
        <v>296.58999999999997</v>
      </c>
      <c r="I343" s="187"/>
      <c r="L343" s="183"/>
      <c r="M343" s="188"/>
      <c r="N343" s="189"/>
      <c r="O343" s="189"/>
      <c r="P343" s="189"/>
      <c r="Q343" s="189"/>
      <c r="R343" s="189"/>
      <c r="S343" s="189"/>
      <c r="T343" s="190"/>
      <c r="AT343" s="184" t="s">
        <v>147</v>
      </c>
      <c r="AU343" s="184" t="s">
        <v>81</v>
      </c>
      <c r="AV343" s="16" t="s">
        <v>143</v>
      </c>
      <c r="AW343" s="16" t="s">
        <v>32</v>
      </c>
      <c r="AX343" s="16" t="s">
        <v>79</v>
      </c>
      <c r="AY343" s="184" t="s">
        <v>136</v>
      </c>
    </row>
    <row r="344" spans="1:65" s="2" customFormat="1" ht="24.2" customHeight="1">
      <c r="A344" s="34"/>
      <c r="B344" s="140"/>
      <c r="C344" s="141" t="s">
        <v>416</v>
      </c>
      <c r="D344" s="141" t="s">
        <v>139</v>
      </c>
      <c r="E344" s="142" t="s">
        <v>417</v>
      </c>
      <c r="F344" s="143" t="s">
        <v>418</v>
      </c>
      <c r="G344" s="144" t="s">
        <v>95</v>
      </c>
      <c r="H344" s="145">
        <v>131.67500000000001</v>
      </c>
      <c r="I344" s="146"/>
      <c r="J344" s="147">
        <f>ROUND(I344*H344,2)</f>
        <v>0</v>
      </c>
      <c r="K344" s="143" t="s">
        <v>142</v>
      </c>
      <c r="L344" s="35"/>
      <c r="M344" s="148" t="s">
        <v>3</v>
      </c>
      <c r="N344" s="149" t="s">
        <v>42</v>
      </c>
      <c r="O344" s="55"/>
      <c r="P344" s="150">
        <f>O344*H344</f>
        <v>0</v>
      </c>
      <c r="Q344" s="150">
        <v>0</v>
      </c>
      <c r="R344" s="150">
        <f>Q344*H344</f>
        <v>0</v>
      </c>
      <c r="S344" s="150">
        <v>8.9999999999999993E-3</v>
      </c>
      <c r="T344" s="151">
        <f>S344*H344</f>
        <v>1.1850750000000001</v>
      </c>
      <c r="U344" s="34"/>
      <c r="V344" s="34"/>
      <c r="W344" s="34"/>
      <c r="X344" s="34"/>
      <c r="Y344" s="34"/>
      <c r="Z344" s="34"/>
      <c r="AA344" s="34"/>
      <c r="AB344" s="34"/>
      <c r="AC344" s="34"/>
      <c r="AD344" s="34"/>
      <c r="AE344" s="34"/>
      <c r="AR344" s="152" t="s">
        <v>143</v>
      </c>
      <c r="AT344" s="152" t="s">
        <v>139</v>
      </c>
      <c r="AU344" s="152" t="s">
        <v>81</v>
      </c>
      <c r="AY344" s="19" t="s">
        <v>136</v>
      </c>
      <c r="BE344" s="153">
        <f>IF(N344="základní",J344,0)</f>
        <v>0</v>
      </c>
      <c r="BF344" s="153">
        <f>IF(N344="snížená",J344,0)</f>
        <v>0</v>
      </c>
      <c r="BG344" s="153">
        <f>IF(N344="zákl. přenesená",J344,0)</f>
        <v>0</v>
      </c>
      <c r="BH344" s="153">
        <f>IF(N344="sníž. přenesená",J344,0)</f>
        <v>0</v>
      </c>
      <c r="BI344" s="153">
        <f>IF(N344="nulová",J344,0)</f>
        <v>0</v>
      </c>
      <c r="BJ344" s="19" t="s">
        <v>79</v>
      </c>
      <c r="BK344" s="153">
        <f>ROUND(I344*H344,2)</f>
        <v>0</v>
      </c>
      <c r="BL344" s="19" t="s">
        <v>143</v>
      </c>
      <c r="BM344" s="152" t="s">
        <v>419</v>
      </c>
    </row>
    <row r="345" spans="1:65" s="2" customFormat="1">
      <c r="A345" s="34"/>
      <c r="B345" s="35"/>
      <c r="C345" s="34"/>
      <c r="D345" s="154" t="s">
        <v>145</v>
      </c>
      <c r="E345" s="34"/>
      <c r="F345" s="155" t="s">
        <v>420</v>
      </c>
      <c r="G345" s="34"/>
      <c r="H345" s="34"/>
      <c r="I345" s="156"/>
      <c r="J345" s="34"/>
      <c r="K345" s="34"/>
      <c r="L345" s="35"/>
      <c r="M345" s="157"/>
      <c r="N345" s="158"/>
      <c r="O345" s="55"/>
      <c r="P345" s="55"/>
      <c r="Q345" s="55"/>
      <c r="R345" s="55"/>
      <c r="S345" s="55"/>
      <c r="T345" s="56"/>
      <c r="U345" s="34"/>
      <c r="V345" s="34"/>
      <c r="W345" s="34"/>
      <c r="X345" s="34"/>
      <c r="Y345" s="34"/>
      <c r="Z345" s="34"/>
      <c r="AA345" s="34"/>
      <c r="AB345" s="34"/>
      <c r="AC345" s="34"/>
      <c r="AD345" s="34"/>
      <c r="AE345" s="34"/>
      <c r="AT345" s="19" t="s">
        <v>145</v>
      </c>
      <c r="AU345" s="19" t="s">
        <v>81</v>
      </c>
    </row>
    <row r="346" spans="1:65" s="13" customFormat="1">
      <c r="B346" s="159"/>
      <c r="D346" s="160" t="s">
        <v>147</v>
      </c>
      <c r="E346" s="161" t="s">
        <v>3</v>
      </c>
      <c r="F346" s="162" t="s">
        <v>211</v>
      </c>
      <c r="H346" s="161" t="s">
        <v>3</v>
      </c>
      <c r="I346" s="163"/>
      <c r="L346" s="159"/>
      <c r="M346" s="164"/>
      <c r="N346" s="165"/>
      <c r="O346" s="165"/>
      <c r="P346" s="165"/>
      <c r="Q346" s="165"/>
      <c r="R346" s="165"/>
      <c r="S346" s="165"/>
      <c r="T346" s="166"/>
      <c r="AT346" s="161" t="s">
        <v>147</v>
      </c>
      <c r="AU346" s="161" t="s">
        <v>81</v>
      </c>
      <c r="AV346" s="13" t="s">
        <v>79</v>
      </c>
      <c r="AW346" s="13" t="s">
        <v>32</v>
      </c>
      <c r="AX346" s="13" t="s">
        <v>71</v>
      </c>
      <c r="AY346" s="161" t="s">
        <v>136</v>
      </c>
    </row>
    <row r="347" spans="1:65" s="14" customFormat="1">
      <c r="B347" s="167"/>
      <c r="D347" s="160" t="s">
        <v>147</v>
      </c>
      <c r="E347" s="168" t="s">
        <v>3</v>
      </c>
      <c r="F347" s="169" t="s">
        <v>421</v>
      </c>
      <c r="H347" s="170">
        <v>23.34</v>
      </c>
      <c r="I347" s="171"/>
      <c r="L347" s="167"/>
      <c r="M347" s="172"/>
      <c r="N347" s="173"/>
      <c r="O347" s="173"/>
      <c r="P347" s="173"/>
      <c r="Q347" s="173"/>
      <c r="R347" s="173"/>
      <c r="S347" s="173"/>
      <c r="T347" s="174"/>
      <c r="AT347" s="168" t="s">
        <v>147</v>
      </c>
      <c r="AU347" s="168" t="s">
        <v>81</v>
      </c>
      <c r="AV347" s="14" t="s">
        <v>81</v>
      </c>
      <c r="AW347" s="14" t="s">
        <v>32</v>
      </c>
      <c r="AX347" s="14" t="s">
        <v>71</v>
      </c>
      <c r="AY347" s="168" t="s">
        <v>136</v>
      </c>
    </row>
    <row r="348" spans="1:65" s="13" customFormat="1">
      <c r="B348" s="159"/>
      <c r="D348" s="160" t="s">
        <v>147</v>
      </c>
      <c r="E348" s="161" t="s">
        <v>3</v>
      </c>
      <c r="F348" s="162" t="s">
        <v>213</v>
      </c>
      <c r="H348" s="161" t="s">
        <v>3</v>
      </c>
      <c r="I348" s="163"/>
      <c r="L348" s="159"/>
      <c r="M348" s="164"/>
      <c r="N348" s="165"/>
      <c r="O348" s="165"/>
      <c r="P348" s="165"/>
      <c r="Q348" s="165"/>
      <c r="R348" s="165"/>
      <c r="S348" s="165"/>
      <c r="T348" s="166"/>
      <c r="AT348" s="161" t="s">
        <v>147</v>
      </c>
      <c r="AU348" s="161" t="s">
        <v>81</v>
      </c>
      <c r="AV348" s="13" t="s">
        <v>79</v>
      </c>
      <c r="AW348" s="13" t="s">
        <v>32</v>
      </c>
      <c r="AX348" s="13" t="s">
        <v>71</v>
      </c>
      <c r="AY348" s="161" t="s">
        <v>136</v>
      </c>
    </row>
    <row r="349" spans="1:65" s="14" customFormat="1" ht="22.5">
      <c r="B349" s="167"/>
      <c r="D349" s="160" t="s">
        <v>147</v>
      </c>
      <c r="E349" s="168" t="s">
        <v>3</v>
      </c>
      <c r="F349" s="169" t="s">
        <v>422</v>
      </c>
      <c r="H349" s="170">
        <v>37.125</v>
      </c>
      <c r="I349" s="171"/>
      <c r="L349" s="167"/>
      <c r="M349" s="172"/>
      <c r="N349" s="173"/>
      <c r="O349" s="173"/>
      <c r="P349" s="173"/>
      <c r="Q349" s="173"/>
      <c r="R349" s="173"/>
      <c r="S349" s="173"/>
      <c r="T349" s="174"/>
      <c r="AT349" s="168" t="s">
        <v>147</v>
      </c>
      <c r="AU349" s="168" t="s">
        <v>81</v>
      </c>
      <c r="AV349" s="14" t="s">
        <v>81</v>
      </c>
      <c r="AW349" s="14" t="s">
        <v>32</v>
      </c>
      <c r="AX349" s="14" t="s">
        <v>71</v>
      </c>
      <c r="AY349" s="168" t="s">
        <v>136</v>
      </c>
    </row>
    <row r="350" spans="1:65" s="13" customFormat="1">
      <c r="B350" s="159"/>
      <c r="D350" s="160" t="s">
        <v>147</v>
      </c>
      <c r="E350" s="161" t="s">
        <v>3</v>
      </c>
      <c r="F350" s="162" t="s">
        <v>215</v>
      </c>
      <c r="H350" s="161" t="s">
        <v>3</v>
      </c>
      <c r="I350" s="163"/>
      <c r="L350" s="159"/>
      <c r="M350" s="164"/>
      <c r="N350" s="165"/>
      <c r="O350" s="165"/>
      <c r="P350" s="165"/>
      <c r="Q350" s="165"/>
      <c r="R350" s="165"/>
      <c r="S350" s="165"/>
      <c r="T350" s="166"/>
      <c r="AT350" s="161" t="s">
        <v>147</v>
      </c>
      <c r="AU350" s="161" t="s">
        <v>81</v>
      </c>
      <c r="AV350" s="13" t="s">
        <v>79</v>
      </c>
      <c r="AW350" s="13" t="s">
        <v>32</v>
      </c>
      <c r="AX350" s="13" t="s">
        <v>71</v>
      </c>
      <c r="AY350" s="161" t="s">
        <v>136</v>
      </c>
    </row>
    <row r="351" spans="1:65" s="14" customFormat="1" ht="22.5">
      <c r="B351" s="167"/>
      <c r="D351" s="160" t="s">
        <v>147</v>
      </c>
      <c r="E351" s="168" t="s">
        <v>3</v>
      </c>
      <c r="F351" s="169" t="s">
        <v>423</v>
      </c>
      <c r="H351" s="170">
        <v>71.209999999999994</v>
      </c>
      <c r="I351" s="171"/>
      <c r="L351" s="167"/>
      <c r="M351" s="172"/>
      <c r="N351" s="173"/>
      <c r="O351" s="173"/>
      <c r="P351" s="173"/>
      <c r="Q351" s="173"/>
      <c r="R351" s="173"/>
      <c r="S351" s="173"/>
      <c r="T351" s="174"/>
      <c r="AT351" s="168" t="s">
        <v>147</v>
      </c>
      <c r="AU351" s="168" t="s">
        <v>81</v>
      </c>
      <c r="AV351" s="14" t="s">
        <v>81</v>
      </c>
      <c r="AW351" s="14" t="s">
        <v>32</v>
      </c>
      <c r="AX351" s="14" t="s">
        <v>71</v>
      </c>
      <c r="AY351" s="168" t="s">
        <v>136</v>
      </c>
    </row>
    <row r="352" spans="1:65" s="16" customFormat="1">
      <c r="B352" s="183"/>
      <c r="D352" s="160" t="s">
        <v>147</v>
      </c>
      <c r="E352" s="184" t="s">
        <v>3</v>
      </c>
      <c r="F352" s="185" t="s">
        <v>153</v>
      </c>
      <c r="H352" s="186">
        <v>131.67500000000001</v>
      </c>
      <c r="I352" s="187"/>
      <c r="L352" s="183"/>
      <c r="M352" s="188"/>
      <c r="N352" s="189"/>
      <c r="O352" s="189"/>
      <c r="P352" s="189"/>
      <c r="Q352" s="189"/>
      <c r="R352" s="189"/>
      <c r="S352" s="189"/>
      <c r="T352" s="190"/>
      <c r="AT352" s="184" t="s">
        <v>147</v>
      </c>
      <c r="AU352" s="184" t="s">
        <v>81</v>
      </c>
      <c r="AV352" s="16" t="s">
        <v>143</v>
      </c>
      <c r="AW352" s="16" t="s">
        <v>32</v>
      </c>
      <c r="AX352" s="16" t="s">
        <v>79</v>
      </c>
      <c r="AY352" s="184" t="s">
        <v>136</v>
      </c>
    </row>
    <row r="353" spans="1:65" s="2" customFormat="1" ht="24.2" customHeight="1">
      <c r="A353" s="34"/>
      <c r="B353" s="140"/>
      <c r="C353" s="141" t="s">
        <v>424</v>
      </c>
      <c r="D353" s="141" t="s">
        <v>139</v>
      </c>
      <c r="E353" s="142" t="s">
        <v>425</v>
      </c>
      <c r="F353" s="143" t="s">
        <v>426</v>
      </c>
      <c r="G353" s="144" t="s">
        <v>95</v>
      </c>
      <c r="H353" s="145">
        <v>22.02</v>
      </c>
      <c r="I353" s="146"/>
      <c r="J353" s="147">
        <f>ROUND(I353*H353,2)</f>
        <v>0</v>
      </c>
      <c r="K353" s="143" t="s">
        <v>3</v>
      </c>
      <c r="L353" s="35"/>
      <c r="M353" s="148" t="s">
        <v>3</v>
      </c>
      <c r="N353" s="149" t="s">
        <v>42</v>
      </c>
      <c r="O353" s="55"/>
      <c r="P353" s="150">
        <f>O353*H353</f>
        <v>0</v>
      </c>
      <c r="Q353" s="150">
        <v>0</v>
      </c>
      <c r="R353" s="150">
        <f>Q353*H353</f>
        <v>0</v>
      </c>
      <c r="S353" s="150">
        <v>0</v>
      </c>
      <c r="T353" s="151">
        <f>S353*H353</f>
        <v>0</v>
      </c>
      <c r="U353" s="34"/>
      <c r="V353" s="34"/>
      <c r="W353" s="34"/>
      <c r="X353" s="34"/>
      <c r="Y353" s="34"/>
      <c r="Z353" s="34"/>
      <c r="AA353" s="34"/>
      <c r="AB353" s="34"/>
      <c r="AC353" s="34"/>
      <c r="AD353" s="34"/>
      <c r="AE353" s="34"/>
      <c r="AR353" s="152" t="s">
        <v>143</v>
      </c>
      <c r="AT353" s="152" t="s">
        <v>139</v>
      </c>
      <c r="AU353" s="152" t="s">
        <v>81</v>
      </c>
      <c r="AY353" s="19" t="s">
        <v>136</v>
      </c>
      <c r="BE353" s="153">
        <f>IF(N353="základní",J353,0)</f>
        <v>0</v>
      </c>
      <c r="BF353" s="153">
        <f>IF(N353="snížená",J353,0)</f>
        <v>0</v>
      </c>
      <c r="BG353" s="153">
        <f>IF(N353="zákl. přenesená",J353,0)</f>
        <v>0</v>
      </c>
      <c r="BH353" s="153">
        <f>IF(N353="sníž. přenesená",J353,0)</f>
        <v>0</v>
      </c>
      <c r="BI353" s="153">
        <f>IF(N353="nulová",J353,0)</f>
        <v>0</v>
      </c>
      <c r="BJ353" s="19" t="s">
        <v>79</v>
      </c>
      <c r="BK353" s="153">
        <f>ROUND(I353*H353,2)</f>
        <v>0</v>
      </c>
      <c r="BL353" s="19" t="s">
        <v>143</v>
      </c>
      <c r="BM353" s="152" t="s">
        <v>427</v>
      </c>
    </row>
    <row r="354" spans="1:65" s="13" customFormat="1">
      <c r="B354" s="159"/>
      <c r="D354" s="160" t="s">
        <v>147</v>
      </c>
      <c r="E354" s="161" t="s">
        <v>3</v>
      </c>
      <c r="F354" s="162" t="s">
        <v>428</v>
      </c>
      <c r="H354" s="161" t="s">
        <v>3</v>
      </c>
      <c r="I354" s="163"/>
      <c r="L354" s="159"/>
      <c r="M354" s="164"/>
      <c r="N354" s="165"/>
      <c r="O354" s="165"/>
      <c r="P354" s="165"/>
      <c r="Q354" s="165"/>
      <c r="R354" s="165"/>
      <c r="S354" s="165"/>
      <c r="T354" s="166"/>
      <c r="AT354" s="161" t="s">
        <v>147</v>
      </c>
      <c r="AU354" s="161" t="s">
        <v>81</v>
      </c>
      <c r="AV354" s="13" t="s">
        <v>79</v>
      </c>
      <c r="AW354" s="13" t="s">
        <v>32</v>
      </c>
      <c r="AX354" s="13" t="s">
        <v>71</v>
      </c>
      <c r="AY354" s="161" t="s">
        <v>136</v>
      </c>
    </row>
    <row r="355" spans="1:65" s="13" customFormat="1">
      <c r="B355" s="159"/>
      <c r="D355" s="160" t="s">
        <v>147</v>
      </c>
      <c r="E355" s="161" t="s">
        <v>3</v>
      </c>
      <c r="F355" s="162" t="s">
        <v>211</v>
      </c>
      <c r="H355" s="161" t="s">
        <v>3</v>
      </c>
      <c r="I355" s="163"/>
      <c r="L355" s="159"/>
      <c r="M355" s="164"/>
      <c r="N355" s="165"/>
      <c r="O355" s="165"/>
      <c r="P355" s="165"/>
      <c r="Q355" s="165"/>
      <c r="R355" s="165"/>
      <c r="S355" s="165"/>
      <c r="T355" s="166"/>
      <c r="AT355" s="161" t="s">
        <v>147</v>
      </c>
      <c r="AU355" s="161" t="s">
        <v>81</v>
      </c>
      <c r="AV355" s="13" t="s">
        <v>79</v>
      </c>
      <c r="AW355" s="13" t="s">
        <v>32</v>
      </c>
      <c r="AX355" s="13" t="s">
        <v>71</v>
      </c>
      <c r="AY355" s="161" t="s">
        <v>136</v>
      </c>
    </row>
    <row r="356" spans="1:65" s="14" customFormat="1">
      <c r="B356" s="167"/>
      <c r="D356" s="160" t="s">
        <v>147</v>
      </c>
      <c r="E356" s="168" t="s">
        <v>3</v>
      </c>
      <c r="F356" s="169" t="s">
        <v>429</v>
      </c>
      <c r="H356" s="170">
        <v>9.17</v>
      </c>
      <c r="I356" s="171"/>
      <c r="L356" s="167"/>
      <c r="M356" s="172"/>
      <c r="N356" s="173"/>
      <c r="O356" s="173"/>
      <c r="P356" s="173"/>
      <c r="Q356" s="173"/>
      <c r="R356" s="173"/>
      <c r="S356" s="173"/>
      <c r="T356" s="174"/>
      <c r="AT356" s="168" t="s">
        <v>147</v>
      </c>
      <c r="AU356" s="168" t="s">
        <v>81</v>
      </c>
      <c r="AV356" s="14" t="s">
        <v>81</v>
      </c>
      <c r="AW356" s="14" t="s">
        <v>32</v>
      </c>
      <c r="AX356" s="14" t="s">
        <v>71</v>
      </c>
      <c r="AY356" s="168" t="s">
        <v>136</v>
      </c>
    </row>
    <row r="357" spans="1:65" s="15" customFormat="1">
      <c r="B357" s="175"/>
      <c r="D357" s="160" t="s">
        <v>147</v>
      </c>
      <c r="E357" s="176" t="s">
        <v>3</v>
      </c>
      <c r="F357" s="177" t="s">
        <v>152</v>
      </c>
      <c r="H357" s="178">
        <v>9.17</v>
      </c>
      <c r="I357" s="179"/>
      <c r="L357" s="175"/>
      <c r="M357" s="180"/>
      <c r="N357" s="181"/>
      <c r="O357" s="181"/>
      <c r="P357" s="181"/>
      <c r="Q357" s="181"/>
      <c r="R357" s="181"/>
      <c r="S357" s="181"/>
      <c r="T357" s="182"/>
      <c r="AT357" s="176" t="s">
        <v>147</v>
      </c>
      <c r="AU357" s="176" t="s">
        <v>81</v>
      </c>
      <c r="AV357" s="15" t="s">
        <v>137</v>
      </c>
      <c r="AW357" s="15" t="s">
        <v>32</v>
      </c>
      <c r="AX357" s="15" t="s">
        <v>71</v>
      </c>
      <c r="AY357" s="176" t="s">
        <v>136</v>
      </c>
    </row>
    <row r="358" spans="1:65" s="13" customFormat="1">
      <c r="B358" s="159"/>
      <c r="D358" s="160" t="s">
        <v>147</v>
      </c>
      <c r="E358" s="161" t="s">
        <v>3</v>
      </c>
      <c r="F358" s="162" t="s">
        <v>213</v>
      </c>
      <c r="H358" s="161" t="s">
        <v>3</v>
      </c>
      <c r="I358" s="163"/>
      <c r="L358" s="159"/>
      <c r="M358" s="164"/>
      <c r="N358" s="165"/>
      <c r="O358" s="165"/>
      <c r="P358" s="165"/>
      <c r="Q358" s="165"/>
      <c r="R358" s="165"/>
      <c r="S358" s="165"/>
      <c r="T358" s="166"/>
      <c r="AT358" s="161" t="s">
        <v>147</v>
      </c>
      <c r="AU358" s="161" t="s">
        <v>81</v>
      </c>
      <c r="AV358" s="13" t="s">
        <v>79</v>
      </c>
      <c r="AW358" s="13" t="s">
        <v>32</v>
      </c>
      <c r="AX358" s="13" t="s">
        <v>71</v>
      </c>
      <c r="AY358" s="161" t="s">
        <v>136</v>
      </c>
    </row>
    <row r="359" spans="1:65" s="14" customFormat="1">
      <c r="B359" s="167"/>
      <c r="D359" s="160" t="s">
        <v>147</v>
      </c>
      <c r="E359" s="168" t="s">
        <v>3</v>
      </c>
      <c r="F359" s="169" t="s">
        <v>430</v>
      </c>
      <c r="H359" s="170">
        <v>4.5999999999999996</v>
      </c>
      <c r="I359" s="171"/>
      <c r="L359" s="167"/>
      <c r="M359" s="172"/>
      <c r="N359" s="173"/>
      <c r="O359" s="173"/>
      <c r="P359" s="173"/>
      <c r="Q359" s="173"/>
      <c r="R359" s="173"/>
      <c r="S359" s="173"/>
      <c r="T359" s="174"/>
      <c r="AT359" s="168" t="s">
        <v>147</v>
      </c>
      <c r="AU359" s="168" t="s">
        <v>81</v>
      </c>
      <c r="AV359" s="14" t="s">
        <v>81</v>
      </c>
      <c r="AW359" s="14" t="s">
        <v>32</v>
      </c>
      <c r="AX359" s="14" t="s">
        <v>71</v>
      </c>
      <c r="AY359" s="168" t="s">
        <v>136</v>
      </c>
    </row>
    <row r="360" spans="1:65" s="15" customFormat="1">
      <c r="B360" s="175"/>
      <c r="D360" s="160" t="s">
        <v>147</v>
      </c>
      <c r="E360" s="176" t="s">
        <v>3</v>
      </c>
      <c r="F360" s="177" t="s">
        <v>152</v>
      </c>
      <c r="H360" s="178">
        <v>4.5999999999999996</v>
      </c>
      <c r="I360" s="179"/>
      <c r="L360" s="175"/>
      <c r="M360" s="180"/>
      <c r="N360" s="181"/>
      <c r="O360" s="181"/>
      <c r="P360" s="181"/>
      <c r="Q360" s="181"/>
      <c r="R360" s="181"/>
      <c r="S360" s="181"/>
      <c r="T360" s="182"/>
      <c r="AT360" s="176" t="s">
        <v>147</v>
      </c>
      <c r="AU360" s="176" t="s">
        <v>81</v>
      </c>
      <c r="AV360" s="15" t="s">
        <v>137</v>
      </c>
      <c r="AW360" s="15" t="s">
        <v>32</v>
      </c>
      <c r="AX360" s="15" t="s">
        <v>71</v>
      </c>
      <c r="AY360" s="176" t="s">
        <v>136</v>
      </c>
    </row>
    <row r="361" spans="1:65" s="13" customFormat="1">
      <c r="B361" s="159"/>
      <c r="D361" s="160" t="s">
        <v>147</v>
      </c>
      <c r="E361" s="161" t="s">
        <v>3</v>
      </c>
      <c r="F361" s="162" t="s">
        <v>215</v>
      </c>
      <c r="H361" s="161" t="s">
        <v>3</v>
      </c>
      <c r="I361" s="163"/>
      <c r="L361" s="159"/>
      <c r="M361" s="164"/>
      <c r="N361" s="165"/>
      <c r="O361" s="165"/>
      <c r="P361" s="165"/>
      <c r="Q361" s="165"/>
      <c r="R361" s="165"/>
      <c r="S361" s="165"/>
      <c r="T361" s="166"/>
      <c r="AT361" s="161" t="s">
        <v>147</v>
      </c>
      <c r="AU361" s="161" t="s">
        <v>81</v>
      </c>
      <c r="AV361" s="13" t="s">
        <v>79</v>
      </c>
      <c r="AW361" s="13" t="s">
        <v>32</v>
      </c>
      <c r="AX361" s="13" t="s">
        <v>71</v>
      </c>
      <c r="AY361" s="161" t="s">
        <v>136</v>
      </c>
    </row>
    <row r="362" spans="1:65" s="14" customFormat="1">
      <c r="B362" s="167"/>
      <c r="D362" s="160" t="s">
        <v>147</v>
      </c>
      <c r="E362" s="168" t="s">
        <v>3</v>
      </c>
      <c r="F362" s="169" t="s">
        <v>431</v>
      </c>
      <c r="H362" s="170">
        <v>8.25</v>
      </c>
      <c r="I362" s="171"/>
      <c r="L362" s="167"/>
      <c r="M362" s="172"/>
      <c r="N362" s="173"/>
      <c r="O362" s="173"/>
      <c r="P362" s="173"/>
      <c r="Q362" s="173"/>
      <c r="R362" s="173"/>
      <c r="S362" s="173"/>
      <c r="T362" s="174"/>
      <c r="AT362" s="168" t="s">
        <v>147</v>
      </c>
      <c r="AU362" s="168" t="s">
        <v>81</v>
      </c>
      <c r="AV362" s="14" t="s">
        <v>81</v>
      </c>
      <c r="AW362" s="14" t="s">
        <v>32</v>
      </c>
      <c r="AX362" s="14" t="s">
        <v>71</v>
      </c>
      <c r="AY362" s="168" t="s">
        <v>136</v>
      </c>
    </row>
    <row r="363" spans="1:65" s="15" customFormat="1">
      <c r="B363" s="175"/>
      <c r="D363" s="160" t="s">
        <v>147</v>
      </c>
      <c r="E363" s="176" t="s">
        <v>3</v>
      </c>
      <c r="F363" s="177" t="s">
        <v>152</v>
      </c>
      <c r="H363" s="178">
        <v>8.25</v>
      </c>
      <c r="I363" s="179"/>
      <c r="L363" s="175"/>
      <c r="M363" s="180"/>
      <c r="N363" s="181"/>
      <c r="O363" s="181"/>
      <c r="P363" s="181"/>
      <c r="Q363" s="181"/>
      <c r="R363" s="181"/>
      <c r="S363" s="181"/>
      <c r="T363" s="182"/>
      <c r="AT363" s="176" t="s">
        <v>147</v>
      </c>
      <c r="AU363" s="176" t="s">
        <v>81</v>
      </c>
      <c r="AV363" s="15" t="s">
        <v>137</v>
      </c>
      <c r="AW363" s="15" t="s">
        <v>32</v>
      </c>
      <c r="AX363" s="15" t="s">
        <v>71</v>
      </c>
      <c r="AY363" s="176" t="s">
        <v>136</v>
      </c>
    </row>
    <row r="364" spans="1:65" s="16" customFormat="1">
      <c r="B364" s="183"/>
      <c r="D364" s="160" t="s">
        <v>147</v>
      </c>
      <c r="E364" s="184" t="s">
        <v>3</v>
      </c>
      <c r="F364" s="185" t="s">
        <v>153</v>
      </c>
      <c r="H364" s="186">
        <v>22.02</v>
      </c>
      <c r="I364" s="187"/>
      <c r="L364" s="183"/>
      <c r="M364" s="188"/>
      <c r="N364" s="189"/>
      <c r="O364" s="189"/>
      <c r="P364" s="189"/>
      <c r="Q364" s="189"/>
      <c r="R364" s="189"/>
      <c r="S364" s="189"/>
      <c r="T364" s="190"/>
      <c r="AT364" s="184" t="s">
        <v>147</v>
      </c>
      <c r="AU364" s="184" t="s">
        <v>81</v>
      </c>
      <c r="AV364" s="16" t="s">
        <v>143</v>
      </c>
      <c r="AW364" s="16" t="s">
        <v>32</v>
      </c>
      <c r="AX364" s="16" t="s">
        <v>79</v>
      </c>
      <c r="AY364" s="184" t="s">
        <v>136</v>
      </c>
    </row>
    <row r="365" spans="1:65" s="2" customFormat="1" ht="24.2" customHeight="1">
      <c r="A365" s="34"/>
      <c r="B365" s="140"/>
      <c r="C365" s="141" t="s">
        <v>432</v>
      </c>
      <c r="D365" s="141" t="s">
        <v>139</v>
      </c>
      <c r="E365" s="142" t="s">
        <v>433</v>
      </c>
      <c r="F365" s="143" t="s">
        <v>434</v>
      </c>
      <c r="G365" s="144" t="s">
        <v>95</v>
      </c>
      <c r="H365" s="145">
        <v>131.67500000000001</v>
      </c>
      <c r="I365" s="146"/>
      <c r="J365" s="147">
        <f>ROUND(I365*H365,2)</f>
        <v>0</v>
      </c>
      <c r="K365" s="143" t="s">
        <v>3</v>
      </c>
      <c r="L365" s="35"/>
      <c r="M365" s="148" t="s">
        <v>3</v>
      </c>
      <c r="N365" s="149" t="s">
        <v>42</v>
      </c>
      <c r="O365" s="55"/>
      <c r="P365" s="150">
        <f>O365*H365</f>
        <v>0</v>
      </c>
      <c r="Q365" s="150">
        <v>0</v>
      </c>
      <c r="R365" s="150">
        <f>Q365*H365</f>
        <v>0</v>
      </c>
      <c r="S365" s="150">
        <v>0</v>
      </c>
      <c r="T365" s="151">
        <f>S365*H365</f>
        <v>0</v>
      </c>
      <c r="U365" s="34"/>
      <c r="V365" s="34"/>
      <c r="W365" s="34"/>
      <c r="X365" s="34"/>
      <c r="Y365" s="34"/>
      <c r="Z365" s="34"/>
      <c r="AA365" s="34"/>
      <c r="AB365" s="34"/>
      <c r="AC365" s="34"/>
      <c r="AD365" s="34"/>
      <c r="AE365" s="34"/>
      <c r="AR365" s="152" t="s">
        <v>143</v>
      </c>
      <c r="AT365" s="152" t="s">
        <v>139</v>
      </c>
      <c r="AU365" s="152" t="s">
        <v>81</v>
      </c>
      <c r="AY365" s="19" t="s">
        <v>136</v>
      </c>
      <c r="BE365" s="153">
        <f>IF(N365="základní",J365,0)</f>
        <v>0</v>
      </c>
      <c r="BF365" s="153">
        <f>IF(N365="snížená",J365,0)</f>
        <v>0</v>
      </c>
      <c r="BG365" s="153">
        <f>IF(N365="zákl. přenesená",J365,0)</f>
        <v>0</v>
      </c>
      <c r="BH365" s="153">
        <f>IF(N365="sníž. přenesená",J365,0)</f>
        <v>0</v>
      </c>
      <c r="BI365" s="153">
        <f>IF(N365="nulová",J365,0)</f>
        <v>0</v>
      </c>
      <c r="BJ365" s="19" t="s">
        <v>79</v>
      </c>
      <c r="BK365" s="153">
        <f>ROUND(I365*H365,2)</f>
        <v>0</v>
      </c>
      <c r="BL365" s="19" t="s">
        <v>143</v>
      </c>
      <c r="BM365" s="152" t="s">
        <v>435</v>
      </c>
    </row>
    <row r="366" spans="1:65" s="13" customFormat="1">
      <c r="B366" s="159"/>
      <c r="D366" s="160" t="s">
        <v>147</v>
      </c>
      <c r="E366" s="161" t="s">
        <v>3</v>
      </c>
      <c r="F366" s="162" t="s">
        <v>211</v>
      </c>
      <c r="H366" s="161" t="s">
        <v>3</v>
      </c>
      <c r="I366" s="163"/>
      <c r="L366" s="159"/>
      <c r="M366" s="164"/>
      <c r="N366" s="165"/>
      <c r="O366" s="165"/>
      <c r="P366" s="165"/>
      <c r="Q366" s="165"/>
      <c r="R366" s="165"/>
      <c r="S366" s="165"/>
      <c r="T366" s="166"/>
      <c r="AT366" s="161" t="s">
        <v>147</v>
      </c>
      <c r="AU366" s="161" t="s">
        <v>81</v>
      </c>
      <c r="AV366" s="13" t="s">
        <v>79</v>
      </c>
      <c r="AW366" s="13" t="s">
        <v>32</v>
      </c>
      <c r="AX366" s="13" t="s">
        <v>71</v>
      </c>
      <c r="AY366" s="161" t="s">
        <v>136</v>
      </c>
    </row>
    <row r="367" spans="1:65" s="14" customFormat="1">
      <c r="B367" s="167"/>
      <c r="D367" s="160" t="s">
        <v>147</v>
      </c>
      <c r="E367" s="168" t="s">
        <v>3</v>
      </c>
      <c r="F367" s="169" t="s">
        <v>421</v>
      </c>
      <c r="H367" s="170">
        <v>23.34</v>
      </c>
      <c r="I367" s="171"/>
      <c r="L367" s="167"/>
      <c r="M367" s="172"/>
      <c r="N367" s="173"/>
      <c r="O367" s="173"/>
      <c r="P367" s="173"/>
      <c r="Q367" s="173"/>
      <c r="R367" s="173"/>
      <c r="S367" s="173"/>
      <c r="T367" s="174"/>
      <c r="AT367" s="168" t="s">
        <v>147</v>
      </c>
      <c r="AU367" s="168" t="s">
        <v>81</v>
      </c>
      <c r="AV367" s="14" t="s">
        <v>81</v>
      </c>
      <c r="AW367" s="14" t="s">
        <v>32</v>
      </c>
      <c r="AX367" s="14" t="s">
        <v>71</v>
      </c>
      <c r="AY367" s="168" t="s">
        <v>136</v>
      </c>
    </row>
    <row r="368" spans="1:65" s="13" customFormat="1">
      <c r="B368" s="159"/>
      <c r="D368" s="160" t="s">
        <v>147</v>
      </c>
      <c r="E368" s="161" t="s">
        <v>3</v>
      </c>
      <c r="F368" s="162" t="s">
        <v>213</v>
      </c>
      <c r="H368" s="161" t="s">
        <v>3</v>
      </c>
      <c r="I368" s="163"/>
      <c r="L368" s="159"/>
      <c r="M368" s="164"/>
      <c r="N368" s="165"/>
      <c r="O368" s="165"/>
      <c r="P368" s="165"/>
      <c r="Q368" s="165"/>
      <c r="R368" s="165"/>
      <c r="S368" s="165"/>
      <c r="T368" s="166"/>
      <c r="AT368" s="161" t="s">
        <v>147</v>
      </c>
      <c r="AU368" s="161" t="s">
        <v>81</v>
      </c>
      <c r="AV368" s="13" t="s">
        <v>79</v>
      </c>
      <c r="AW368" s="13" t="s">
        <v>32</v>
      </c>
      <c r="AX368" s="13" t="s">
        <v>71</v>
      </c>
      <c r="AY368" s="161" t="s">
        <v>136</v>
      </c>
    </row>
    <row r="369" spans="1:65" s="14" customFormat="1" ht="22.5">
      <c r="B369" s="167"/>
      <c r="D369" s="160" t="s">
        <v>147</v>
      </c>
      <c r="E369" s="168" t="s">
        <v>3</v>
      </c>
      <c r="F369" s="169" t="s">
        <v>422</v>
      </c>
      <c r="H369" s="170">
        <v>37.125</v>
      </c>
      <c r="I369" s="171"/>
      <c r="L369" s="167"/>
      <c r="M369" s="172"/>
      <c r="N369" s="173"/>
      <c r="O369" s="173"/>
      <c r="P369" s="173"/>
      <c r="Q369" s="173"/>
      <c r="R369" s="173"/>
      <c r="S369" s="173"/>
      <c r="T369" s="174"/>
      <c r="AT369" s="168" t="s">
        <v>147</v>
      </c>
      <c r="AU369" s="168" t="s">
        <v>81</v>
      </c>
      <c r="AV369" s="14" t="s">
        <v>81</v>
      </c>
      <c r="AW369" s="14" t="s">
        <v>32</v>
      </c>
      <c r="AX369" s="14" t="s">
        <v>71</v>
      </c>
      <c r="AY369" s="168" t="s">
        <v>136</v>
      </c>
    </row>
    <row r="370" spans="1:65" s="13" customFormat="1">
      <c r="B370" s="159"/>
      <c r="D370" s="160" t="s">
        <v>147</v>
      </c>
      <c r="E370" s="161" t="s">
        <v>3</v>
      </c>
      <c r="F370" s="162" t="s">
        <v>215</v>
      </c>
      <c r="H370" s="161" t="s">
        <v>3</v>
      </c>
      <c r="I370" s="163"/>
      <c r="L370" s="159"/>
      <c r="M370" s="164"/>
      <c r="N370" s="165"/>
      <c r="O370" s="165"/>
      <c r="P370" s="165"/>
      <c r="Q370" s="165"/>
      <c r="R370" s="165"/>
      <c r="S370" s="165"/>
      <c r="T370" s="166"/>
      <c r="AT370" s="161" t="s">
        <v>147</v>
      </c>
      <c r="AU370" s="161" t="s">
        <v>81</v>
      </c>
      <c r="AV370" s="13" t="s">
        <v>79</v>
      </c>
      <c r="AW370" s="13" t="s">
        <v>32</v>
      </c>
      <c r="AX370" s="13" t="s">
        <v>71</v>
      </c>
      <c r="AY370" s="161" t="s">
        <v>136</v>
      </c>
    </row>
    <row r="371" spans="1:65" s="14" customFormat="1" ht="22.5">
      <c r="B371" s="167"/>
      <c r="D371" s="160" t="s">
        <v>147</v>
      </c>
      <c r="E371" s="168" t="s">
        <v>3</v>
      </c>
      <c r="F371" s="169" t="s">
        <v>423</v>
      </c>
      <c r="H371" s="170">
        <v>71.209999999999994</v>
      </c>
      <c r="I371" s="171"/>
      <c r="L371" s="167"/>
      <c r="M371" s="172"/>
      <c r="N371" s="173"/>
      <c r="O371" s="173"/>
      <c r="P371" s="173"/>
      <c r="Q371" s="173"/>
      <c r="R371" s="173"/>
      <c r="S371" s="173"/>
      <c r="T371" s="174"/>
      <c r="AT371" s="168" t="s">
        <v>147</v>
      </c>
      <c r="AU371" s="168" t="s">
        <v>81</v>
      </c>
      <c r="AV371" s="14" t="s">
        <v>81</v>
      </c>
      <c r="AW371" s="14" t="s">
        <v>32</v>
      </c>
      <c r="AX371" s="14" t="s">
        <v>71</v>
      </c>
      <c r="AY371" s="168" t="s">
        <v>136</v>
      </c>
    </row>
    <row r="372" spans="1:65" s="16" customFormat="1">
      <c r="B372" s="183"/>
      <c r="D372" s="160" t="s">
        <v>147</v>
      </c>
      <c r="E372" s="184" t="s">
        <v>3</v>
      </c>
      <c r="F372" s="185" t="s">
        <v>153</v>
      </c>
      <c r="H372" s="186">
        <v>131.67500000000001</v>
      </c>
      <c r="I372" s="187"/>
      <c r="L372" s="183"/>
      <c r="M372" s="188"/>
      <c r="N372" s="189"/>
      <c r="O372" s="189"/>
      <c r="P372" s="189"/>
      <c r="Q372" s="189"/>
      <c r="R372" s="189"/>
      <c r="S372" s="189"/>
      <c r="T372" s="190"/>
      <c r="AT372" s="184" t="s">
        <v>147</v>
      </c>
      <c r="AU372" s="184" t="s">
        <v>81</v>
      </c>
      <c r="AV372" s="16" t="s">
        <v>143</v>
      </c>
      <c r="AW372" s="16" t="s">
        <v>32</v>
      </c>
      <c r="AX372" s="16" t="s">
        <v>79</v>
      </c>
      <c r="AY372" s="184" t="s">
        <v>136</v>
      </c>
    </row>
    <row r="373" spans="1:65" s="2" customFormat="1" ht="24.2" customHeight="1">
      <c r="A373" s="34"/>
      <c r="B373" s="140"/>
      <c r="C373" s="141" t="s">
        <v>436</v>
      </c>
      <c r="D373" s="141" t="s">
        <v>139</v>
      </c>
      <c r="E373" s="142" t="s">
        <v>437</v>
      </c>
      <c r="F373" s="143" t="s">
        <v>438</v>
      </c>
      <c r="G373" s="144" t="s">
        <v>95</v>
      </c>
      <c r="H373" s="145">
        <v>153.69</v>
      </c>
      <c r="I373" s="146"/>
      <c r="J373" s="147">
        <f>ROUND(I373*H373,2)</f>
        <v>0</v>
      </c>
      <c r="K373" s="143" t="s">
        <v>142</v>
      </c>
      <c r="L373" s="35"/>
      <c r="M373" s="148" t="s">
        <v>3</v>
      </c>
      <c r="N373" s="149" t="s">
        <v>42</v>
      </c>
      <c r="O373" s="55"/>
      <c r="P373" s="150">
        <f>O373*H373</f>
        <v>0</v>
      </c>
      <c r="Q373" s="150">
        <v>0</v>
      </c>
      <c r="R373" s="150">
        <f>Q373*H373</f>
        <v>0</v>
      </c>
      <c r="S373" s="150">
        <v>0</v>
      </c>
      <c r="T373" s="151">
        <f>S373*H373</f>
        <v>0</v>
      </c>
      <c r="U373" s="34"/>
      <c r="V373" s="34"/>
      <c r="W373" s="34"/>
      <c r="X373" s="34"/>
      <c r="Y373" s="34"/>
      <c r="Z373" s="34"/>
      <c r="AA373" s="34"/>
      <c r="AB373" s="34"/>
      <c r="AC373" s="34"/>
      <c r="AD373" s="34"/>
      <c r="AE373" s="34"/>
      <c r="AR373" s="152" t="s">
        <v>143</v>
      </c>
      <c r="AT373" s="152" t="s">
        <v>139</v>
      </c>
      <c r="AU373" s="152" t="s">
        <v>81</v>
      </c>
      <c r="AY373" s="19" t="s">
        <v>136</v>
      </c>
      <c r="BE373" s="153">
        <f>IF(N373="základní",J373,0)</f>
        <v>0</v>
      </c>
      <c r="BF373" s="153">
        <f>IF(N373="snížená",J373,0)</f>
        <v>0</v>
      </c>
      <c r="BG373" s="153">
        <f>IF(N373="zákl. přenesená",J373,0)</f>
        <v>0</v>
      </c>
      <c r="BH373" s="153">
        <f>IF(N373="sníž. přenesená",J373,0)</f>
        <v>0</v>
      </c>
      <c r="BI373" s="153">
        <f>IF(N373="nulová",J373,0)</f>
        <v>0</v>
      </c>
      <c r="BJ373" s="19" t="s">
        <v>79</v>
      </c>
      <c r="BK373" s="153">
        <f>ROUND(I373*H373,2)</f>
        <v>0</v>
      </c>
      <c r="BL373" s="19" t="s">
        <v>143</v>
      </c>
      <c r="BM373" s="152" t="s">
        <v>439</v>
      </c>
    </row>
    <row r="374" spans="1:65" s="2" customFormat="1">
      <c r="A374" s="34"/>
      <c r="B374" s="35"/>
      <c r="C374" s="34"/>
      <c r="D374" s="154" t="s">
        <v>145</v>
      </c>
      <c r="E374" s="34"/>
      <c r="F374" s="155" t="s">
        <v>440</v>
      </c>
      <c r="G374" s="34"/>
      <c r="H374" s="34"/>
      <c r="I374" s="156"/>
      <c r="J374" s="34"/>
      <c r="K374" s="34"/>
      <c r="L374" s="35"/>
      <c r="M374" s="157"/>
      <c r="N374" s="158"/>
      <c r="O374" s="55"/>
      <c r="P374" s="55"/>
      <c r="Q374" s="55"/>
      <c r="R374" s="55"/>
      <c r="S374" s="55"/>
      <c r="T374" s="56"/>
      <c r="U374" s="34"/>
      <c r="V374" s="34"/>
      <c r="W374" s="34"/>
      <c r="X374" s="34"/>
      <c r="Y374" s="34"/>
      <c r="Z374" s="34"/>
      <c r="AA374" s="34"/>
      <c r="AB374" s="34"/>
      <c r="AC374" s="34"/>
      <c r="AD374" s="34"/>
      <c r="AE374" s="34"/>
      <c r="AT374" s="19" t="s">
        <v>145</v>
      </c>
      <c r="AU374" s="19" t="s">
        <v>81</v>
      </c>
    </row>
    <row r="375" spans="1:65" s="13" customFormat="1">
      <c r="B375" s="159"/>
      <c r="D375" s="160" t="s">
        <v>147</v>
      </c>
      <c r="E375" s="161" t="s">
        <v>3</v>
      </c>
      <c r="F375" s="162" t="s">
        <v>315</v>
      </c>
      <c r="H375" s="161" t="s">
        <v>3</v>
      </c>
      <c r="I375" s="163"/>
      <c r="L375" s="159"/>
      <c r="M375" s="164"/>
      <c r="N375" s="165"/>
      <c r="O375" s="165"/>
      <c r="P375" s="165"/>
      <c r="Q375" s="165"/>
      <c r="R375" s="165"/>
      <c r="S375" s="165"/>
      <c r="T375" s="166"/>
      <c r="AT375" s="161" t="s">
        <v>147</v>
      </c>
      <c r="AU375" s="161" t="s">
        <v>81</v>
      </c>
      <c r="AV375" s="13" t="s">
        <v>79</v>
      </c>
      <c r="AW375" s="13" t="s">
        <v>32</v>
      </c>
      <c r="AX375" s="13" t="s">
        <v>71</v>
      </c>
      <c r="AY375" s="161" t="s">
        <v>136</v>
      </c>
    </row>
    <row r="376" spans="1:65" s="13" customFormat="1">
      <c r="B376" s="159"/>
      <c r="D376" s="160" t="s">
        <v>147</v>
      </c>
      <c r="E376" s="161" t="s">
        <v>3</v>
      </c>
      <c r="F376" s="162" t="s">
        <v>211</v>
      </c>
      <c r="H376" s="161" t="s">
        <v>3</v>
      </c>
      <c r="I376" s="163"/>
      <c r="L376" s="159"/>
      <c r="M376" s="164"/>
      <c r="N376" s="165"/>
      <c r="O376" s="165"/>
      <c r="P376" s="165"/>
      <c r="Q376" s="165"/>
      <c r="R376" s="165"/>
      <c r="S376" s="165"/>
      <c r="T376" s="166"/>
      <c r="AT376" s="161" t="s">
        <v>147</v>
      </c>
      <c r="AU376" s="161" t="s">
        <v>81</v>
      </c>
      <c r="AV376" s="13" t="s">
        <v>79</v>
      </c>
      <c r="AW376" s="13" t="s">
        <v>32</v>
      </c>
      <c r="AX376" s="13" t="s">
        <v>71</v>
      </c>
      <c r="AY376" s="161" t="s">
        <v>136</v>
      </c>
    </row>
    <row r="377" spans="1:65" s="14" customFormat="1" ht="22.5">
      <c r="B377" s="167"/>
      <c r="D377" s="160" t="s">
        <v>147</v>
      </c>
      <c r="E377" s="168" t="s">
        <v>3</v>
      </c>
      <c r="F377" s="169" t="s">
        <v>441</v>
      </c>
      <c r="H377" s="170">
        <v>18.899999999999999</v>
      </c>
      <c r="I377" s="171"/>
      <c r="L377" s="167"/>
      <c r="M377" s="172"/>
      <c r="N377" s="173"/>
      <c r="O377" s="173"/>
      <c r="P377" s="173"/>
      <c r="Q377" s="173"/>
      <c r="R377" s="173"/>
      <c r="S377" s="173"/>
      <c r="T377" s="174"/>
      <c r="AT377" s="168" t="s">
        <v>147</v>
      </c>
      <c r="AU377" s="168" t="s">
        <v>81</v>
      </c>
      <c r="AV377" s="14" t="s">
        <v>81</v>
      </c>
      <c r="AW377" s="14" t="s">
        <v>32</v>
      </c>
      <c r="AX377" s="14" t="s">
        <v>71</v>
      </c>
      <c r="AY377" s="168" t="s">
        <v>136</v>
      </c>
    </row>
    <row r="378" spans="1:65" s="14" customFormat="1">
      <c r="B378" s="167"/>
      <c r="D378" s="160" t="s">
        <v>147</v>
      </c>
      <c r="E378" s="168" t="s">
        <v>3</v>
      </c>
      <c r="F378" s="169" t="s">
        <v>442</v>
      </c>
      <c r="H378" s="170">
        <v>17.73</v>
      </c>
      <c r="I378" s="171"/>
      <c r="L378" s="167"/>
      <c r="M378" s="172"/>
      <c r="N378" s="173"/>
      <c r="O378" s="173"/>
      <c r="P378" s="173"/>
      <c r="Q378" s="173"/>
      <c r="R378" s="173"/>
      <c r="S378" s="173"/>
      <c r="T378" s="174"/>
      <c r="AT378" s="168" t="s">
        <v>147</v>
      </c>
      <c r="AU378" s="168" t="s">
        <v>81</v>
      </c>
      <c r="AV378" s="14" t="s">
        <v>81</v>
      </c>
      <c r="AW378" s="14" t="s">
        <v>32</v>
      </c>
      <c r="AX378" s="14" t="s">
        <v>71</v>
      </c>
      <c r="AY378" s="168" t="s">
        <v>136</v>
      </c>
    </row>
    <row r="379" spans="1:65" s="14" customFormat="1">
      <c r="B379" s="167"/>
      <c r="D379" s="160" t="s">
        <v>147</v>
      </c>
      <c r="E379" s="168" t="s">
        <v>3</v>
      </c>
      <c r="F379" s="169" t="s">
        <v>443</v>
      </c>
      <c r="H379" s="170">
        <v>9.48</v>
      </c>
      <c r="I379" s="171"/>
      <c r="L379" s="167"/>
      <c r="M379" s="172"/>
      <c r="N379" s="173"/>
      <c r="O379" s="173"/>
      <c r="P379" s="173"/>
      <c r="Q379" s="173"/>
      <c r="R379" s="173"/>
      <c r="S379" s="173"/>
      <c r="T379" s="174"/>
      <c r="AT379" s="168" t="s">
        <v>147</v>
      </c>
      <c r="AU379" s="168" t="s">
        <v>81</v>
      </c>
      <c r="AV379" s="14" t="s">
        <v>81</v>
      </c>
      <c r="AW379" s="14" t="s">
        <v>32</v>
      </c>
      <c r="AX379" s="14" t="s">
        <v>71</v>
      </c>
      <c r="AY379" s="168" t="s">
        <v>136</v>
      </c>
    </row>
    <row r="380" spans="1:65" s="15" customFormat="1">
      <c r="B380" s="175"/>
      <c r="D380" s="160" t="s">
        <v>147</v>
      </c>
      <c r="E380" s="176" t="s">
        <v>3</v>
      </c>
      <c r="F380" s="177" t="s">
        <v>152</v>
      </c>
      <c r="H380" s="178">
        <v>46.11</v>
      </c>
      <c r="I380" s="179"/>
      <c r="L380" s="175"/>
      <c r="M380" s="180"/>
      <c r="N380" s="181"/>
      <c r="O380" s="181"/>
      <c r="P380" s="181"/>
      <c r="Q380" s="181"/>
      <c r="R380" s="181"/>
      <c r="S380" s="181"/>
      <c r="T380" s="182"/>
      <c r="AT380" s="176" t="s">
        <v>147</v>
      </c>
      <c r="AU380" s="176" t="s">
        <v>81</v>
      </c>
      <c r="AV380" s="15" t="s">
        <v>137</v>
      </c>
      <c r="AW380" s="15" t="s">
        <v>32</v>
      </c>
      <c r="AX380" s="15" t="s">
        <v>71</v>
      </c>
      <c r="AY380" s="176" t="s">
        <v>136</v>
      </c>
    </row>
    <row r="381" spans="1:65" s="13" customFormat="1">
      <c r="B381" s="159"/>
      <c r="D381" s="160" t="s">
        <v>147</v>
      </c>
      <c r="E381" s="161" t="s">
        <v>3</v>
      </c>
      <c r="F381" s="162" t="s">
        <v>213</v>
      </c>
      <c r="H381" s="161" t="s">
        <v>3</v>
      </c>
      <c r="I381" s="163"/>
      <c r="L381" s="159"/>
      <c r="M381" s="164"/>
      <c r="N381" s="165"/>
      <c r="O381" s="165"/>
      <c r="P381" s="165"/>
      <c r="Q381" s="165"/>
      <c r="R381" s="165"/>
      <c r="S381" s="165"/>
      <c r="T381" s="166"/>
      <c r="AT381" s="161" t="s">
        <v>147</v>
      </c>
      <c r="AU381" s="161" t="s">
        <v>81</v>
      </c>
      <c r="AV381" s="13" t="s">
        <v>79</v>
      </c>
      <c r="AW381" s="13" t="s">
        <v>32</v>
      </c>
      <c r="AX381" s="13" t="s">
        <v>71</v>
      </c>
      <c r="AY381" s="161" t="s">
        <v>136</v>
      </c>
    </row>
    <row r="382" spans="1:65" s="14" customFormat="1" ht="22.5">
      <c r="B382" s="167"/>
      <c r="D382" s="160" t="s">
        <v>147</v>
      </c>
      <c r="E382" s="168" t="s">
        <v>3</v>
      </c>
      <c r="F382" s="169" t="s">
        <v>444</v>
      </c>
      <c r="H382" s="170">
        <v>41.1</v>
      </c>
      <c r="I382" s="171"/>
      <c r="L382" s="167"/>
      <c r="M382" s="172"/>
      <c r="N382" s="173"/>
      <c r="O382" s="173"/>
      <c r="P382" s="173"/>
      <c r="Q382" s="173"/>
      <c r="R382" s="173"/>
      <c r="S382" s="173"/>
      <c r="T382" s="174"/>
      <c r="AT382" s="168" t="s">
        <v>147</v>
      </c>
      <c r="AU382" s="168" t="s">
        <v>81</v>
      </c>
      <c r="AV382" s="14" t="s">
        <v>81</v>
      </c>
      <c r="AW382" s="14" t="s">
        <v>32</v>
      </c>
      <c r="AX382" s="14" t="s">
        <v>71</v>
      </c>
      <c r="AY382" s="168" t="s">
        <v>136</v>
      </c>
    </row>
    <row r="383" spans="1:65" s="15" customFormat="1">
      <c r="B383" s="175"/>
      <c r="D383" s="160" t="s">
        <v>147</v>
      </c>
      <c r="E383" s="176" t="s">
        <v>3</v>
      </c>
      <c r="F383" s="177" t="s">
        <v>152</v>
      </c>
      <c r="H383" s="178">
        <v>41.1</v>
      </c>
      <c r="I383" s="179"/>
      <c r="L383" s="175"/>
      <c r="M383" s="180"/>
      <c r="N383" s="181"/>
      <c r="O383" s="181"/>
      <c r="P383" s="181"/>
      <c r="Q383" s="181"/>
      <c r="R383" s="181"/>
      <c r="S383" s="181"/>
      <c r="T383" s="182"/>
      <c r="AT383" s="176" t="s">
        <v>147</v>
      </c>
      <c r="AU383" s="176" t="s">
        <v>81</v>
      </c>
      <c r="AV383" s="15" t="s">
        <v>137</v>
      </c>
      <c r="AW383" s="15" t="s">
        <v>32</v>
      </c>
      <c r="AX383" s="15" t="s">
        <v>71</v>
      </c>
      <c r="AY383" s="176" t="s">
        <v>136</v>
      </c>
    </row>
    <row r="384" spans="1:65" s="13" customFormat="1">
      <c r="B384" s="159"/>
      <c r="D384" s="160" t="s">
        <v>147</v>
      </c>
      <c r="E384" s="161" t="s">
        <v>3</v>
      </c>
      <c r="F384" s="162" t="s">
        <v>215</v>
      </c>
      <c r="H384" s="161" t="s">
        <v>3</v>
      </c>
      <c r="I384" s="163"/>
      <c r="L384" s="159"/>
      <c r="M384" s="164"/>
      <c r="N384" s="165"/>
      <c r="O384" s="165"/>
      <c r="P384" s="165"/>
      <c r="Q384" s="165"/>
      <c r="R384" s="165"/>
      <c r="S384" s="165"/>
      <c r="T384" s="166"/>
      <c r="AT384" s="161" t="s">
        <v>147</v>
      </c>
      <c r="AU384" s="161" t="s">
        <v>81</v>
      </c>
      <c r="AV384" s="13" t="s">
        <v>79</v>
      </c>
      <c r="AW384" s="13" t="s">
        <v>32</v>
      </c>
      <c r="AX384" s="13" t="s">
        <v>71</v>
      </c>
      <c r="AY384" s="161" t="s">
        <v>136</v>
      </c>
    </row>
    <row r="385" spans="1:65" s="14" customFormat="1" ht="33.75">
      <c r="B385" s="167"/>
      <c r="D385" s="160" t="s">
        <v>147</v>
      </c>
      <c r="E385" s="168" t="s">
        <v>3</v>
      </c>
      <c r="F385" s="169" t="s">
        <v>445</v>
      </c>
      <c r="H385" s="170">
        <v>66.48</v>
      </c>
      <c r="I385" s="171"/>
      <c r="L385" s="167"/>
      <c r="M385" s="172"/>
      <c r="N385" s="173"/>
      <c r="O385" s="173"/>
      <c r="P385" s="173"/>
      <c r="Q385" s="173"/>
      <c r="R385" s="173"/>
      <c r="S385" s="173"/>
      <c r="T385" s="174"/>
      <c r="AT385" s="168" t="s">
        <v>147</v>
      </c>
      <c r="AU385" s="168" t="s">
        <v>81</v>
      </c>
      <c r="AV385" s="14" t="s">
        <v>81</v>
      </c>
      <c r="AW385" s="14" t="s">
        <v>32</v>
      </c>
      <c r="AX385" s="14" t="s">
        <v>71</v>
      </c>
      <c r="AY385" s="168" t="s">
        <v>136</v>
      </c>
    </row>
    <row r="386" spans="1:65" s="15" customFormat="1">
      <c r="B386" s="175"/>
      <c r="D386" s="160" t="s">
        <v>147</v>
      </c>
      <c r="E386" s="176" t="s">
        <v>3</v>
      </c>
      <c r="F386" s="177" t="s">
        <v>152</v>
      </c>
      <c r="H386" s="178">
        <v>66.48</v>
      </c>
      <c r="I386" s="179"/>
      <c r="L386" s="175"/>
      <c r="M386" s="180"/>
      <c r="N386" s="181"/>
      <c r="O386" s="181"/>
      <c r="P386" s="181"/>
      <c r="Q386" s="181"/>
      <c r="R386" s="181"/>
      <c r="S386" s="181"/>
      <c r="T386" s="182"/>
      <c r="AT386" s="176" t="s">
        <v>147</v>
      </c>
      <c r="AU386" s="176" t="s">
        <v>81</v>
      </c>
      <c r="AV386" s="15" t="s">
        <v>137</v>
      </c>
      <c r="AW386" s="15" t="s">
        <v>32</v>
      </c>
      <c r="AX386" s="15" t="s">
        <v>71</v>
      </c>
      <c r="AY386" s="176" t="s">
        <v>136</v>
      </c>
    </row>
    <row r="387" spans="1:65" s="16" customFormat="1">
      <c r="B387" s="183"/>
      <c r="D387" s="160" t="s">
        <v>147</v>
      </c>
      <c r="E387" s="184" t="s">
        <v>3</v>
      </c>
      <c r="F387" s="185" t="s">
        <v>153</v>
      </c>
      <c r="H387" s="186">
        <v>153.69</v>
      </c>
      <c r="I387" s="187"/>
      <c r="L387" s="183"/>
      <c r="M387" s="188"/>
      <c r="N387" s="189"/>
      <c r="O387" s="189"/>
      <c r="P387" s="189"/>
      <c r="Q387" s="189"/>
      <c r="R387" s="189"/>
      <c r="S387" s="189"/>
      <c r="T387" s="190"/>
      <c r="AT387" s="184" t="s">
        <v>147</v>
      </c>
      <c r="AU387" s="184" t="s">
        <v>81</v>
      </c>
      <c r="AV387" s="16" t="s">
        <v>143</v>
      </c>
      <c r="AW387" s="16" t="s">
        <v>32</v>
      </c>
      <c r="AX387" s="16" t="s">
        <v>79</v>
      </c>
      <c r="AY387" s="184" t="s">
        <v>136</v>
      </c>
    </row>
    <row r="388" spans="1:65" s="2" customFormat="1" ht="24.2" customHeight="1">
      <c r="A388" s="34"/>
      <c r="B388" s="140"/>
      <c r="C388" s="141" t="s">
        <v>446</v>
      </c>
      <c r="D388" s="141" t="s">
        <v>139</v>
      </c>
      <c r="E388" s="142" t="s">
        <v>447</v>
      </c>
      <c r="F388" s="143" t="s">
        <v>448</v>
      </c>
      <c r="G388" s="144" t="s">
        <v>300</v>
      </c>
      <c r="H388" s="145">
        <v>12.707000000000001</v>
      </c>
      <c r="I388" s="146"/>
      <c r="J388" s="147">
        <f>ROUND(I388*H388,2)</f>
        <v>0</v>
      </c>
      <c r="K388" s="143" t="s">
        <v>142</v>
      </c>
      <c r="L388" s="35"/>
      <c r="M388" s="148" t="s">
        <v>3</v>
      </c>
      <c r="N388" s="149" t="s">
        <v>42</v>
      </c>
      <c r="O388" s="55"/>
      <c r="P388" s="150">
        <f>O388*H388</f>
        <v>0</v>
      </c>
      <c r="Q388" s="150">
        <v>0</v>
      </c>
      <c r="R388" s="150">
        <f>Q388*H388</f>
        <v>0</v>
      </c>
      <c r="S388" s="150">
        <v>2.2000000000000002</v>
      </c>
      <c r="T388" s="151">
        <f>S388*H388</f>
        <v>27.955400000000004</v>
      </c>
      <c r="U388" s="34"/>
      <c r="V388" s="34"/>
      <c r="W388" s="34"/>
      <c r="X388" s="34"/>
      <c r="Y388" s="34"/>
      <c r="Z388" s="34"/>
      <c r="AA388" s="34"/>
      <c r="AB388" s="34"/>
      <c r="AC388" s="34"/>
      <c r="AD388" s="34"/>
      <c r="AE388" s="34"/>
      <c r="AR388" s="152" t="s">
        <v>143</v>
      </c>
      <c r="AT388" s="152" t="s">
        <v>139</v>
      </c>
      <c r="AU388" s="152" t="s">
        <v>81</v>
      </c>
      <c r="AY388" s="19" t="s">
        <v>136</v>
      </c>
      <c r="BE388" s="153">
        <f>IF(N388="základní",J388,0)</f>
        <v>0</v>
      </c>
      <c r="BF388" s="153">
        <f>IF(N388="snížená",J388,0)</f>
        <v>0</v>
      </c>
      <c r="BG388" s="153">
        <f>IF(N388="zákl. přenesená",J388,0)</f>
        <v>0</v>
      </c>
      <c r="BH388" s="153">
        <f>IF(N388="sníž. přenesená",J388,0)</f>
        <v>0</v>
      </c>
      <c r="BI388" s="153">
        <f>IF(N388="nulová",J388,0)</f>
        <v>0</v>
      </c>
      <c r="BJ388" s="19" t="s">
        <v>79</v>
      </c>
      <c r="BK388" s="153">
        <f>ROUND(I388*H388,2)</f>
        <v>0</v>
      </c>
      <c r="BL388" s="19" t="s">
        <v>143</v>
      </c>
      <c r="BM388" s="152" t="s">
        <v>449</v>
      </c>
    </row>
    <row r="389" spans="1:65" s="2" customFormat="1">
      <c r="A389" s="34"/>
      <c r="B389" s="35"/>
      <c r="C389" s="34"/>
      <c r="D389" s="154" t="s">
        <v>145</v>
      </c>
      <c r="E389" s="34"/>
      <c r="F389" s="155" t="s">
        <v>450</v>
      </c>
      <c r="G389" s="34"/>
      <c r="H389" s="34"/>
      <c r="I389" s="156"/>
      <c r="J389" s="34"/>
      <c r="K389" s="34"/>
      <c r="L389" s="35"/>
      <c r="M389" s="157"/>
      <c r="N389" s="158"/>
      <c r="O389" s="55"/>
      <c r="P389" s="55"/>
      <c r="Q389" s="55"/>
      <c r="R389" s="55"/>
      <c r="S389" s="55"/>
      <c r="T389" s="56"/>
      <c r="U389" s="34"/>
      <c r="V389" s="34"/>
      <c r="W389" s="34"/>
      <c r="X389" s="34"/>
      <c r="Y389" s="34"/>
      <c r="Z389" s="34"/>
      <c r="AA389" s="34"/>
      <c r="AB389" s="34"/>
      <c r="AC389" s="34"/>
      <c r="AD389" s="34"/>
      <c r="AE389" s="34"/>
      <c r="AT389" s="19" t="s">
        <v>145</v>
      </c>
      <c r="AU389" s="19" t="s">
        <v>81</v>
      </c>
    </row>
    <row r="390" spans="1:65" s="13" customFormat="1">
      <c r="B390" s="159"/>
      <c r="D390" s="160" t="s">
        <v>147</v>
      </c>
      <c r="E390" s="161" t="s">
        <v>3</v>
      </c>
      <c r="F390" s="162" t="s">
        <v>315</v>
      </c>
      <c r="H390" s="161" t="s">
        <v>3</v>
      </c>
      <c r="I390" s="163"/>
      <c r="L390" s="159"/>
      <c r="M390" s="164"/>
      <c r="N390" s="165"/>
      <c r="O390" s="165"/>
      <c r="P390" s="165"/>
      <c r="Q390" s="165"/>
      <c r="R390" s="165"/>
      <c r="S390" s="165"/>
      <c r="T390" s="166"/>
      <c r="AT390" s="161" t="s">
        <v>147</v>
      </c>
      <c r="AU390" s="161" t="s">
        <v>81</v>
      </c>
      <c r="AV390" s="13" t="s">
        <v>79</v>
      </c>
      <c r="AW390" s="13" t="s">
        <v>32</v>
      </c>
      <c r="AX390" s="13" t="s">
        <v>71</v>
      </c>
      <c r="AY390" s="161" t="s">
        <v>136</v>
      </c>
    </row>
    <row r="391" spans="1:65" s="13" customFormat="1">
      <c r="B391" s="159"/>
      <c r="D391" s="160" t="s">
        <v>147</v>
      </c>
      <c r="E391" s="161" t="s">
        <v>3</v>
      </c>
      <c r="F391" s="162" t="s">
        <v>211</v>
      </c>
      <c r="H391" s="161" t="s">
        <v>3</v>
      </c>
      <c r="I391" s="163"/>
      <c r="L391" s="159"/>
      <c r="M391" s="164"/>
      <c r="N391" s="165"/>
      <c r="O391" s="165"/>
      <c r="P391" s="165"/>
      <c r="Q391" s="165"/>
      <c r="R391" s="165"/>
      <c r="S391" s="165"/>
      <c r="T391" s="166"/>
      <c r="AT391" s="161" t="s">
        <v>147</v>
      </c>
      <c r="AU391" s="161" t="s">
        <v>81</v>
      </c>
      <c r="AV391" s="13" t="s">
        <v>79</v>
      </c>
      <c r="AW391" s="13" t="s">
        <v>32</v>
      </c>
      <c r="AX391" s="13" t="s">
        <v>71</v>
      </c>
      <c r="AY391" s="161" t="s">
        <v>136</v>
      </c>
    </row>
    <row r="392" spans="1:65" s="14" customFormat="1">
      <c r="B392" s="167"/>
      <c r="D392" s="160" t="s">
        <v>147</v>
      </c>
      <c r="E392" s="168" t="s">
        <v>3</v>
      </c>
      <c r="F392" s="169" t="s">
        <v>317</v>
      </c>
      <c r="H392" s="170">
        <v>1.4610000000000001</v>
      </c>
      <c r="I392" s="171"/>
      <c r="L392" s="167"/>
      <c r="M392" s="172"/>
      <c r="N392" s="173"/>
      <c r="O392" s="173"/>
      <c r="P392" s="173"/>
      <c r="Q392" s="173"/>
      <c r="R392" s="173"/>
      <c r="S392" s="173"/>
      <c r="T392" s="174"/>
      <c r="AT392" s="168" t="s">
        <v>147</v>
      </c>
      <c r="AU392" s="168" t="s">
        <v>81</v>
      </c>
      <c r="AV392" s="14" t="s">
        <v>81</v>
      </c>
      <c r="AW392" s="14" t="s">
        <v>32</v>
      </c>
      <c r="AX392" s="14" t="s">
        <v>71</v>
      </c>
      <c r="AY392" s="168" t="s">
        <v>136</v>
      </c>
    </row>
    <row r="393" spans="1:65" s="14" customFormat="1">
      <c r="B393" s="167"/>
      <c r="D393" s="160" t="s">
        <v>147</v>
      </c>
      <c r="E393" s="168" t="s">
        <v>3</v>
      </c>
      <c r="F393" s="169" t="s">
        <v>318</v>
      </c>
      <c r="H393" s="170">
        <v>1.383</v>
      </c>
      <c r="I393" s="171"/>
      <c r="L393" s="167"/>
      <c r="M393" s="172"/>
      <c r="N393" s="173"/>
      <c r="O393" s="173"/>
      <c r="P393" s="173"/>
      <c r="Q393" s="173"/>
      <c r="R393" s="173"/>
      <c r="S393" s="173"/>
      <c r="T393" s="174"/>
      <c r="AT393" s="168" t="s">
        <v>147</v>
      </c>
      <c r="AU393" s="168" t="s">
        <v>81</v>
      </c>
      <c r="AV393" s="14" t="s">
        <v>81</v>
      </c>
      <c r="AW393" s="14" t="s">
        <v>32</v>
      </c>
      <c r="AX393" s="14" t="s">
        <v>71</v>
      </c>
      <c r="AY393" s="168" t="s">
        <v>136</v>
      </c>
    </row>
    <row r="394" spans="1:65" s="14" customFormat="1">
      <c r="B394" s="167"/>
      <c r="D394" s="160" t="s">
        <v>147</v>
      </c>
      <c r="E394" s="168" t="s">
        <v>3</v>
      </c>
      <c r="F394" s="169" t="s">
        <v>319</v>
      </c>
      <c r="H394" s="170">
        <v>0.84799999999999998</v>
      </c>
      <c r="I394" s="171"/>
      <c r="L394" s="167"/>
      <c r="M394" s="172"/>
      <c r="N394" s="173"/>
      <c r="O394" s="173"/>
      <c r="P394" s="173"/>
      <c r="Q394" s="173"/>
      <c r="R394" s="173"/>
      <c r="S394" s="173"/>
      <c r="T394" s="174"/>
      <c r="AT394" s="168" t="s">
        <v>147</v>
      </c>
      <c r="AU394" s="168" t="s">
        <v>81</v>
      </c>
      <c r="AV394" s="14" t="s">
        <v>81</v>
      </c>
      <c r="AW394" s="14" t="s">
        <v>32</v>
      </c>
      <c r="AX394" s="14" t="s">
        <v>71</v>
      </c>
      <c r="AY394" s="168" t="s">
        <v>136</v>
      </c>
    </row>
    <row r="395" spans="1:65" s="15" customFormat="1">
      <c r="B395" s="175"/>
      <c r="D395" s="160" t="s">
        <v>147</v>
      </c>
      <c r="E395" s="176" t="s">
        <v>3</v>
      </c>
      <c r="F395" s="177" t="s">
        <v>152</v>
      </c>
      <c r="H395" s="178">
        <v>3.6920000000000002</v>
      </c>
      <c r="I395" s="179"/>
      <c r="L395" s="175"/>
      <c r="M395" s="180"/>
      <c r="N395" s="181"/>
      <c r="O395" s="181"/>
      <c r="P395" s="181"/>
      <c r="Q395" s="181"/>
      <c r="R395" s="181"/>
      <c r="S395" s="181"/>
      <c r="T395" s="182"/>
      <c r="AT395" s="176" t="s">
        <v>147</v>
      </c>
      <c r="AU395" s="176" t="s">
        <v>81</v>
      </c>
      <c r="AV395" s="15" t="s">
        <v>137</v>
      </c>
      <c r="AW395" s="15" t="s">
        <v>32</v>
      </c>
      <c r="AX395" s="15" t="s">
        <v>71</v>
      </c>
      <c r="AY395" s="176" t="s">
        <v>136</v>
      </c>
    </row>
    <row r="396" spans="1:65" s="13" customFormat="1">
      <c r="B396" s="159"/>
      <c r="D396" s="160" t="s">
        <v>147</v>
      </c>
      <c r="E396" s="161" t="s">
        <v>3</v>
      </c>
      <c r="F396" s="162" t="s">
        <v>213</v>
      </c>
      <c r="H396" s="161" t="s">
        <v>3</v>
      </c>
      <c r="I396" s="163"/>
      <c r="L396" s="159"/>
      <c r="M396" s="164"/>
      <c r="N396" s="165"/>
      <c r="O396" s="165"/>
      <c r="P396" s="165"/>
      <c r="Q396" s="165"/>
      <c r="R396" s="165"/>
      <c r="S396" s="165"/>
      <c r="T396" s="166"/>
      <c r="AT396" s="161" t="s">
        <v>147</v>
      </c>
      <c r="AU396" s="161" t="s">
        <v>81</v>
      </c>
      <c r="AV396" s="13" t="s">
        <v>79</v>
      </c>
      <c r="AW396" s="13" t="s">
        <v>32</v>
      </c>
      <c r="AX396" s="13" t="s">
        <v>71</v>
      </c>
      <c r="AY396" s="161" t="s">
        <v>136</v>
      </c>
    </row>
    <row r="397" spans="1:65" s="14" customFormat="1" ht="22.5">
      <c r="B397" s="167"/>
      <c r="D397" s="160" t="s">
        <v>147</v>
      </c>
      <c r="E397" s="168" t="s">
        <v>3</v>
      </c>
      <c r="F397" s="169" t="s">
        <v>321</v>
      </c>
      <c r="H397" s="170">
        <v>3.7330000000000001</v>
      </c>
      <c r="I397" s="171"/>
      <c r="L397" s="167"/>
      <c r="M397" s="172"/>
      <c r="N397" s="173"/>
      <c r="O397" s="173"/>
      <c r="P397" s="173"/>
      <c r="Q397" s="173"/>
      <c r="R397" s="173"/>
      <c r="S397" s="173"/>
      <c r="T397" s="174"/>
      <c r="AT397" s="168" t="s">
        <v>147</v>
      </c>
      <c r="AU397" s="168" t="s">
        <v>81</v>
      </c>
      <c r="AV397" s="14" t="s">
        <v>81</v>
      </c>
      <c r="AW397" s="14" t="s">
        <v>32</v>
      </c>
      <c r="AX397" s="14" t="s">
        <v>71</v>
      </c>
      <c r="AY397" s="168" t="s">
        <v>136</v>
      </c>
    </row>
    <row r="398" spans="1:65" s="15" customFormat="1">
      <c r="B398" s="175"/>
      <c r="D398" s="160" t="s">
        <v>147</v>
      </c>
      <c r="E398" s="176" t="s">
        <v>3</v>
      </c>
      <c r="F398" s="177" t="s">
        <v>152</v>
      </c>
      <c r="H398" s="178">
        <v>3.7330000000000001</v>
      </c>
      <c r="I398" s="179"/>
      <c r="L398" s="175"/>
      <c r="M398" s="180"/>
      <c r="N398" s="181"/>
      <c r="O398" s="181"/>
      <c r="P398" s="181"/>
      <c r="Q398" s="181"/>
      <c r="R398" s="181"/>
      <c r="S398" s="181"/>
      <c r="T398" s="182"/>
      <c r="AT398" s="176" t="s">
        <v>147</v>
      </c>
      <c r="AU398" s="176" t="s">
        <v>81</v>
      </c>
      <c r="AV398" s="15" t="s">
        <v>137</v>
      </c>
      <c r="AW398" s="15" t="s">
        <v>32</v>
      </c>
      <c r="AX398" s="15" t="s">
        <v>71</v>
      </c>
      <c r="AY398" s="176" t="s">
        <v>136</v>
      </c>
    </row>
    <row r="399" spans="1:65" s="13" customFormat="1">
      <c r="B399" s="159"/>
      <c r="D399" s="160" t="s">
        <v>147</v>
      </c>
      <c r="E399" s="161" t="s">
        <v>3</v>
      </c>
      <c r="F399" s="162" t="s">
        <v>215</v>
      </c>
      <c r="H399" s="161" t="s">
        <v>3</v>
      </c>
      <c r="I399" s="163"/>
      <c r="L399" s="159"/>
      <c r="M399" s="164"/>
      <c r="N399" s="165"/>
      <c r="O399" s="165"/>
      <c r="P399" s="165"/>
      <c r="Q399" s="165"/>
      <c r="R399" s="165"/>
      <c r="S399" s="165"/>
      <c r="T399" s="166"/>
      <c r="AT399" s="161" t="s">
        <v>147</v>
      </c>
      <c r="AU399" s="161" t="s">
        <v>81</v>
      </c>
      <c r="AV399" s="13" t="s">
        <v>79</v>
      </c>
      <c r="AW399" s="13" t="s">
        <v>32</v>
      </c>
      <c r="AX399" s="13" t="s">
        <v>71</v>
      </c>
      <c r="AY399" s="161" t="s">
        <v>136</v>
      </c>
    </row>
    <row r="400" spans="1:65" s="14" customFormat="1" ht="22.5">
      <c r="B400" s="167"/>
      <c r="D400" s="160" t="s">
        <v>147</v>
      </c>
      <c r="E400" s="168" t="s">
        <v>3</v>
      </c>
      <c r="F400" s="169" t="s">
        <v>323</v>
      </c>
      <c r="H400" s="170">
        <v>5.282</v>
      </c>
      <c r="I400" s="171"/>
      <c r="L400" s="167"/>
      <c r="M400" s="172"/>
      <c r="N400" s="173"/>
      <c r="O400" s="173"/>
      <c r="P400" s="173"/>
      <c r="Q400" s="173"/>
      <c r="R400" s="173"/>
      <c r="S400" s="173"/>
      <c r="T400" s="174"/>
      <c r="AT400" s="168" t="s">
        <v>147</v>
      </c>
      <c r="AU400" s="168" t="s">
        <v>81</v>
      </c>
      <c r="AV400" s="14" t="s">
        <v>81</v>
      </c>
      <c r="AW400" s="14" t="s">
        <v>32</v>
      </c>
      <c r="AX400" s="14" t="s">
        <v>71</v>
      </c>
      <c r="AY400" s="168" t="s">
        <v>136</v>
      </c>
    </row>
    <row r="401" spans="1:65" s="15" customFormat="1">
      <c r="B401" s="175"/>
      <c r="D401" s="160" t="s">
        <v>147</v>
      </c>
      <c r="E401" s="176" t="s">
        <v>3</v>
      </c>
      <c r="F401" s="177" t="s">
        <v>152</v>
      </c>
      <c r="H401" s="178">
        <v>5.282</v>
      </c>
      <c r="I401" s="179"/>
      <c r="L401" s="175"/>
      <c r="M401" s="180"/>
      <c r="N401" s="181"/>
      <c r="O401" s="181"/>
      <c r="P401" s="181"/>
      <c r="Q401" s="181"/>
      <c r="R401" s="181"/>
      <c r="S401" s="181"/>
      <c r="T401" s="182"/>
      <c r="AT401" s="176" t="s">
        <v>147</v>
      </c>
      <c r="AU401" s="176" t="s">
        <v>81</v>
      </c>
      <c r="AV401" s="15" t="s">
        <v>137</v>
      </c>
      <c r="AW401" s="15" t="s">
        <v>32</v>
      </c>
      <c r="AX401" s="15" t="s">
        <v>71</v>
      </c>
      <c r="AY401" s="176" t="s">
        <v>136</v>
      </c>
    </row>
    <row r="402" spans="1:65" s="16" customFormat="1">
      <c r="B402" s="183"/>
      <c r="D402" s="160" t="s">
        <v>147</v>
      </c>
      <c r="E402" s="184" t="s">
        <v>3</v>
      </c>
      <c r="F402" s="185" t="s">
        <v>153</v>
      </c>
      <c r="H402" s="186">
        <v>12.707000000000001</v>
      </c>
      <c r="I402" s="187"/>
      <c r="L402" s="183"/>
      <c r="M402" s="188"/>
      <c r="N402" s="189"/>
      <c r="O402" s="189"/>
      <c r="P402" s="189"/>
      <c r="Q402" s="189"/>
      <c r="R402" s="189"/>
      <c r="S402" s="189"/>
      <c r="T402" s="190"/>
      <c r="AT402" s="184" t="s">
        <v>147</v>
      </c>
      <c r="AU402" s="184" t="s">
        <v>81</v>
      </c>
      <c r="AV402" s="16" t="s">
        <v>143</v>
      </c>
      <c r="AW402" s="16" t="s">
        <v>32</v>
      </c>
      <c r="AX402" s="16" t="s">
        <v>79</v>
      </c>
      <c r="AY402" s="184" t="s">
        <v>136</v>
      </c>
    </row>
    <row r="403" spans="1:65" s="2" customFormat="1" ht="24.2" customHeight="1">
      <c r="A403" s="34"/>
      <c r="B403" s="140"/>
      <c r="C403" s="141" t="s">
        <v>451</v>
      </c>
      <c r="D403" s="141" t="s">
        <v>139</v>
      </c>
      <c r="E403" s="142" t="s">
        <v>452</v>
      </c>
      <c r="F403" s="143" t="s">
        <v>453</v>
      </c>
      <c r="G403" s="144" t="s">
        <v>95</v>
      </c>
      <c r="H403" s="145">
        <v>186.8</v>
      </c>
      <c r="I403" s="146"/>
      <c r="J403" s="147">
        <f>ROUND(I403*H403,2)</f>
        <v>0</v>
      </c>
      <c r="K403" s="143" t="s">
        <v>142</v>
      </c>
      <c r="L403" s="35"/>
      <c r="M403" s="148" t="s">
        <v>3</v>
      </c>
      <c r="N403" s="149" t="s">
        <v>42</v>
      </c>
      <c r="O403" s="55"/>
      <c r="P403" s="150">
        <f>O403*H403</f>
        <v>0</v>
      </c>
      <c r="Q403" s="150">
        <v>0</v>
      </c>
      <c r="R403" s="150">
        <f>Q403*H403</f>
        <v>0</v>
      </c>
      <c r="S403" s="150">
        <v>0</v>
      </c>
      <c r="T403" s="151">
        <f>S403*H403</f>
        <v>0</v>
      </c>
      <c r="U403" s="34"/>
      <c r="V403" s="34"/>
      <c r="W403" s="34"/>
      <c r="X403" s="34"/>
      <c r="Y403" s="34"/>
      <c r="Z403" s="34"/>
      <c r="AA403" s="34"/>
      <c r="AB403" s="34"/>
      <c r="AC403" s="34"/>
      <c r="AD403" s="34"/>
      <c r="AE403" s="34"/>
      <c r="AR403" s="152" t="s">
        <v>143</v>
      </c>
      <c r="AT403" s="152" t="s">
        <v>139</v>
      </c>
      <c r="AU403" s="152" t="s">
        <v>81</v>
      </c>
      <c r="AY403" s="19" t="s">
        <v>136</v>
      </c>
      <c r="BE403" s="153">
        <f>IF(N403="základní",J403,0)</f>
        <v>0</v>
      </c>
      <c r="BF403" s="153">
        <f>IF(N403="snížená",J403,0)</f>
        <v>0</v>
      </c>
      <c r="BG403" s="153">
        <f>IF(N403="zákl. přenesená",J403,0)</f>
        <v>0</v>
      </c>
      <c r="BH403" s="153">
        <f>IF(N403="sníž. přenesená",J403,0)</f>
        <v>0</v>
      </c>
      <c r="BI403" s="153">
        <f>IF(N403="nulová",J403,0)</f>
        <v>0</v>
      </c>
      <c r="BJ403" s="19" t="s">
        <v>79</v>
      </c>
      <c r="BK403" s="153">
        <f>ROUND(I403*H403,2)</f>
        <v>0</v>
      </c>
      <c r="BL403" s="19" t="s">
        <v>143</v>
      </c>
      <c r="BM403" s="152" t="s">
        <v>454</v>
      </c>
    </row>
    <row r="404" spans="1:65" s="2" customFormat="1">
      <c r="A404" s="34"/>
      <c r="B404" s="35"/>
      <c r="C404" s="34"/>
      <c r="D404" s="154" t="s">
        <v>145</v>
      </c>
      <c r="E404" s="34"/>
      <c r="F404" s="155" t="s">
        <v>455</v>
      </c>
      <c r="G404" s="34"/>
      <c r="H404" s="34"/>
      <c r="I404" s="156"/>
      <c r="J404" s="34"/>
      <c r="K404" s="34"/>
      <c r="L404" s="35"/>
      <c r="M404" s="157"/>
      <c r="N404" s="158"/>
      <c r="O404" s="55"/>
      <c r="P404" s="55"/>
      <c r="Q404" s="55"/>
      <c r="R404" s="55"/>
      <c r="S404" s="55"/>
      <c r="T404" s="56"/>
      <c r="U404" s="34"/>
      <c r="V404" s="34"/>
      <c r="W404" s="34"/>
      <c r="X404" s="34"/>
      <c r="Y404" s="34"/>
      <c r="Z404" s="34"/>
      <c r="AA404" s="34"/>
      <c r="AB404" s="34"/>
      <c r="AC404" s="34"/>
      <c r="AD404" s="34"/>
      <c r="AE404" s="34"/>
      <c r="AT404" s="19" t="s">
        <v>145</v>
      </c>
      <c r="AU404" s="19" t="s">
        <v>81</v>
      </c>
    </row>
    <row r="405" spans="1:65" s="13" customFormat="1">
      <c r="B405" s="159"/>
      <c r="D405" s="160" t="s">
        <v>147</v>
      </c>
      <c r="E405" s="161" t="s">
        <v>3</v>
      </c>
      <c r="F405" s="162" t="s">
        <v>211</v>
      </c>
      <c r="H405" s="161" t="s">
        <v>3</v>
      </c>
      <c r="I405" s="163"/>
      <c r="L405" s="159"/>
      <c r="M405" s="164"/>
      <c r="N405" s="165"/>
      <c r="O405" s="165"/>
      <c r="P405" s="165"/>
      <c r="Q405" s="165"/>
      <c r="R405" s="165"/>
      <c r="S405" s="165"/>
      <c r="T405" s="166"/>
      <c r="AT405" s="161" t="s">
        <v>147</v>
      </c>
      <c r="AU405" s="161" t="s">
        <v>81</v>
      </c>
      <c r="AV405" s="13" t="s">
        <v>79</v>
      </c>
      <c r="AW405" s="13" t="s">
        <v>32</v>
      </c>
      <c r="AX405" s="13" t="s">
        <v>71</v>
      </c>
      <c r="AY405" s="161" t="s">
        <v>136</v>
      </c>
    </row>
    <row r="406" spans="1:65" s="14" customFormat="1" ht="33.75">
      <c r="B406" s="167"/>
      <c r="D406" s="160" t="s">
        <v>147</v>
      </c>
      <c r="E406" s="168" t="s">
        <v>3</v>
      </c>
      <c r="F406" s="169" t="s">
        <v>456</v>
      </c>
      <c r="H406" s="170">
        <v>19.600000000000001</v>
      </c>
      <c r="I406" s="171"/>
      <c r="L406" s="167"/>
      <c r="M406" s="172"/>
      <c r="N406" s="173"/>
      <c r="O406" s="173"/>
      <c r="P406" s="173"/>
      <c r="Q406" s="173"/>
      <c r="R406" s="173"/>
      <c r="S406" s="173"/>
      <c r="T406" s="174"/>
      <c r="AT406" s="168" t="s">
        <v>147</v>
      </c>
      <c r="AU406" s="168" t="s">
        <v>81</v>
      </c>
      <c r="AV406" s="14" t="s">
        <v>81</v>
      </c>
      <c r="AW406" s="14" t="s">
        <v>32</v>
      </c>
      <c r="AX406" s="14" t="s">
        <v>71</v>
      </c>
      <c r="AY406" s="168" t="s">
        <v>136</v>
      </c>
    </row>
    <row r="407" spans="1:65" s="14" customFormat="1">
      <c r="B407" s="167"/>
      <c r="D407" s="160" t="s">
        <v>147</v>
      </c>
      <c r="E407" s="168" t="s">
        <v>3</v>
      </c>
      <c r="F407" s="169" t="s">
        <v>457</v>
      </c>
      <c r="H407" s="170">
        <v>25.84</v>
      </c>
      <c r="I407" s="171"/>
      <c r="L407" s="167"/>
      <c r="M407" s="172"/>
      <c r="N407" s="173"/>
      <c r="O407" s="173"/>
      <c r="P407" s="173"/>
      <c r="Q407" s="173"/>
      <c r="R407" s="173"/>
      <c r="S407" s="173"/>
      <c r="T407" s="174"/>
      <c r="AT407" s="168" t="s">
        <v>147</v>
      </c>
      <c r="AU407" s="168" t="s">
        <v>81</v>
      </c>
      <c r="AV407" s="14" t="s">
        <v>81</v>
      </c>
      <c r="AW407" s="14" t="s">
        <v>32</v>
      </c>
      <c r="AX407" s="14" t="s">
        <v>71</v>
      </c>
      <c r="AY407" s="168" t="s">
        <v>136</v>
      </c>
    </row>
    <row r="408" spans="1:65" s="14" customFormat="1">
      <c r="B408" s="167"/>
      <c r="D408" s="160" t="s">
        <v>147</v>
      </c>
      <c r="E408" s="168" t="s">
        <v>3</v>
      </c>
      <c r="F408" s="169" t="s">
        <v>458</v>
      </c>
      <c r="H408" s="170">
        <v>14.87</v>
      </c>
      <c r="I408" s="171"/>
      <c r="L408" s="167"/>
      <c r="M408" s="172"/>
      <c r="N408" s="173"/>
      <c r="O408" s="173"/>
      <c r="P408" s="173"/>
      <c r="Q408" s="173"/>
      <c r="R408" s="173"/>
      <c r="S408" s="173"/>
      <c r="T408" s="174"/>
      <c r="AT408" s="168" t="s">
        <v>147</v>
      </c>
      <c r="AU408" s="168" t="s">
        <v>81</v>
      </c>
      <c r="AV408" s="14" t="s">
        <v>81</v>
      </c>
      <c r="AW408" s="14" t="s">
        <v>32</v>
      </c>
      <c r="AX408" s="14" t="s">
        <v>71</v>
      </c>
      <c r="AY408" s="168" t="s">
        <v>136</v>
      </c>
    </row>
    <row r="409" spans="1:65" s="15" customFormat="1">
      <c r="B409" s="175"/>
      <c r="D409" s="160" t="s">
        <v>147</v>
      </c>
      <c r="E409" s="176" t="s">
        <v>3</v>
      </c>
      <c r="F409" s="177" t="s">
        <v>152</v>
      </c>
      <c r="H409" s="178">
        <v>60.31</v>
      </c>
      <c r="I409" s="179"/>
      <c r="L409" s="175"/>
      <c r="M409" s="180"/>
      <c r="N409" s="181"/>
      <c r="O409" s="181"/>
      <c r="P409" s="181"/>
      <c r="Q409" s="181"/>
      <c r="R409" s="181"/>
      <c r="S409" s="181"/>
      <c r="T409" s="182"/>
      <c r="AT409" s="176" t="s">
        <v>147</v>
      </c>
      <c r="AU409" s="176" t="s">
        <v>81</v>
      </c>
      <c r="AV409" s="15" t="s">
        <v>137</v>
      </c>
      <c r="AW409" s="15" t="s">
        <v>32</v>
      </c>
      <c r="AX409" s="15" t="s">
        <v>71</v>
      </c>
      <c r="AY409" s="176" t="s">
        <v>136</v>
      </c>
    </row>
    <row r="410" spans="1:65" s="13" customFormat="1">
      <c r="B410" s="159"/>
      <c r="D410" s="160" t="s">
        <v>147</v>
      </c>
      <c r="E410" s="161" t="s">
        <v>3</v>
      </c>
      <c r="F410" s="162" t="s">
        <v>213</v>
      </c>
      <c r="H410" s="161" t="s">
        <v>3</v>
      </c>
      <c r="I410" s="163"/>
      <c r="L410" s="159"/>
      <c r="M410" s="164"/>
      <c r="N410" s="165"/>
      <c r="O410" s="165"/>
      <c r="P410" s="165"/>
      <c r="Q410" s="165"/>
      <c r="R410" s="165"/>
      <c r="S410" s="165"/>
      <c r="T410" s="166"/>
      <c r="AT410" s="161" t="s">
        <v>147</v>
      </c>
      <c r="AU410" s="161" t="s">
        <v>81</v>
      </c>
      <c r="AV410" s="13" t="s">
        <v>79</v>
      </c>
      <c r="AW410" s="13" t="s">
        <v>32</v>
      </c>
      <c r="AX410" s="13" t="s">
        <v>71</v>
      </c>
      <c r="AY410" s="161" t="s">
        <v>136</v>
      </c>
    </row>
    <row r="411" spans="1:65" s="14" customFormat="1" ht="22.5">
      <c r="B411" s="167"/>
      <c r="D411" s="160" t="s">
        <v>147</v>
      </c>
      <c r="E411" s="168" t="s">
        <v>3</v>
      </c>
      <c r="F411" s="169" t="s">
        <v>459</v>
      </c>
      <c r="H411" s="170">
        <v>45.83</v>
      </c>
      <c r="I411" s="171"/>
      <c r="L411" s="167"/>
      <c r="M411" s="172"/>
      <c r="N411" s="173"/>
      <c r="O411" s="173"/>
      <c r="P411" s="173"/>
      <c r="Q411" s="173"/>
      <c r="R411" s="173"/>
      <c r="S411" s="173"/>
      <c r="T411" s="174"/>
      <c r="AT411" s="168" t="s">
        <v>147</v>
      </c>
      <c r="AU411" s="168" t="s">
        <v>81</v>
      </c>
      <c r="AV411" s="14" t="s">
        <v>81</v>
      </c>
      <c r="AW411" s="14" t="s">
        <v>32</v>
      </c>
      <c r="AX411" s="14" t="s">
        <v>71</v>
      </c>
      <c r="AY411" s="168" t="s">
        <v>136</v>
      </c>
    </row>
    <row r="412" spans="1:65" s="15" customFormat="1">
      <c r="B412" s="175"/>
      <c r="D412" s="160" t="s">
        <v>147</v>
      </c>
      <c r="E412" s="176" t="s">
        <v>3</v>
      </c>
      <c r="F412" s="177" t="s">
        <v>152</v>
      </c>
      <c r="H412" s="178">
        <v>45.83</v>
      </c>
      <c r="I412" s="179"/>
      <c r="L412" s="175"/>
      <c r="M412" s="180"/>
      <c r="N412" s="181"/>
      <c r="O412" s="181"/>
      <c r="P412" s="181"/>
      <c r="Q412" s="181"/>
      <c r="R412" s="181"/>
      <c r="S412" s="181"/>
      <c r="T412" s="182"/>
      <c r="AT412" s="176" t="s">
        <v>147</v>
      </c>
      <c r="AU412" s="176" t="s">
        <v>81</v>
      </c>
      <c r="AV412" s="15" t="s">
        <v>137</v>
      </c>
      <c r="AW412" s="15" t="s">
        <v>32</v>
      </c>
      <c r="AX412" s="15" t="s">
        <v>71</v>
      </c>
      <c r="AY412" s="176" t="s">
        <v>136</v>
      </c>
    </row>
    <row r="413" spans="1:65" s="13" customFormat="1">
      <c r="B413" s="159"/>
      <c r="D413" s="160" t="s">
        <v>147</v>
      </c>
      <c r="E413" s="161" t="s">
        <v>3</v>
      </c>
      <c r="F413" s="162" t="s">
        <v>215</v>
      </c>
      <c r="H413" s="161" t="s">
        <v>3</v>
      </c>
      <c r="I413" s="163"/>
      <c r="L413" s="159"/>
      <c r="M413" s="164"/>
      <c r="N413" s="165"/>
      <c r="O413" s="165"/>
      <c r="P413" s="165"/>
      <c r="Q413" s="165"/>
      <c r="R413" s="165"/>
      <c r="S413" s="165"/>
      <c r="T413" s="166"/>
      <c r="AT413" s="161" t="s">
        <v>147</v>
      </c>
      <c r="AU413" s="161" t="s">
        <v>81</v>
      </c>
      <c r="AV413" s="13" t="s">
        <v>79</v>
      </c>
      <c r="AW413" s="13" t="s">
        <v>32</v>
      </c>
      <c r="AX413" s="13" t="s">
        <v>71</v>
      </c>
      <c r="AY413" s="161" t="s">
        <v>136</v>
      </c>
    </row>
    <row r="414" spans="1:65" s="14" customFormat="1" ht="22.5">
      <c r="B414" s="167"/>
      <c r="D414" s="160" t="s">
        <v>147</v>
      </c>
      <c r="E414" s="168" t="s">
        <v>3</v>
      </c>
      <c r="F414" s="169" t="s">
        <v>460</v>
      </c>
      <c r="H414" s="170">
        <v>80.66</v>
      </c>
      <c r="I414" s="171"/>
      <c r="L414" s="167"/>
      <c r="M414" s="172"/>
      <c r="N414" s="173"/>
      <c r="O414" s="173"/>
      <c r="P414" s="173"/>
      <c r="Q414" s="173"/>
      <c r="R414" s="173"/>
      <c r="S414" s="173"/>
      <c r="T414" s="174"/>
      <c r="AT414" s="168" t="s">
        <v>147</v>
      </c>
      <c r="AU414" s="168" t="s">
        <v>81</v>
      </c>
      <c r="AV414" s="14" t="s">
        <v>81</v>
      </c>
      <c r="AW414" s="14" t="s">
        <v>32</v>
      </c>
      <c r="AX414" s="14" t="s">
        <v>71</v>
      </c>
      <c r="AY414" s="168" t="s">
        <v>136</v>
      </c>
    </row>
    <row r="415" spans="1:65" s="15" customFormat="1">
      <c r="B415" s="175"/>
      <c r="D415" s="160" t="s">
        <v>147</v>
      </c>
      <c r="E415" s="176" t="s">
        <v>3</v>
      </c>
      <c r="F415" s="177" t="s">
        <v>152</v>
      </c>
      <c r="H415" s="178">
        <v>80.66</v>
      </c>
      <c r="I415" s="179"/>
      <c r="L415" s="175"/>
      <c r="M415" s="180"/>
      <c r="N415" s="181"/>
      <c r="O415" s="181"/>
      <c r="P415" s="181"/>
      <c r="Q415" s="181"/>
      <c r="R415" s="181"/>
      <c r="S415" s="181"/>
      <c r="T415" s="182"/>
      <c r="AT415" s="176" t="s">
        <v>147</v>
      </c>
      <c r="AU415" s="176" t="s">
        <v>81</v>
      </c>
      <c r="AV415" s="15" t="s">
        <v>137</v>
      </c>
      <c r="AW415" s="15" t="s">
        <v>32</v>
      </c>
      <c r="AX415" s="15" t="s">
        <v>71</v>
      </c>
      <c r="AY415" s="176" t="s">
        <v>136</v>
      </c>
    </row>
    <row r="416" spans="1:65" s="16" customFormat="1">
      <c r="B416" s="183"/>
      <c r="D416" s="160" t="s">
        <v>147</v>
      </c>
      <c r="E416" s="184" t="s">
        <v>3</v>
      </c>
      <c r="F416" s="185" t="s">
        <v>153</v>
      </c>
      <c r="H416" s="186">
        <v>186.8</v>
      </c>
      <c r="I416" s="187"/>
      <c r="L416" s="183"/>
      <c r="M416" s="188"/>
      <c r="N416" s="189"/>
      <c r="O416" s="189"/>
      <c r="P416" s="189"/>
      <c r="Q416" s="189"/>
      <c r="R416" s="189"/>
      <c r="S416" s="189"/>
      <c r="T416" s="190"/>
      <c r="AT416" s="184" t="s">
        <v>147</v>
      </c>
      <c r="AU416" s="184" t="s">
        <v>81</v>
      </c>
      <c r="AV416" s="16" t="s">
        <v>143</v>
      </c>
      <c r="AW416" s="16" t="s">
        <v>32</v>
      </c>
      <c r="AX416" s="16" t="s">
        <v>79</v>
      </c>
      <c r="AY416" s="184" t="s">
        <v>136</v>
      </c>
    </row>
    <row r="417" spans="1:65" s="2" customFormat="1" ht="24.2" customHeight="1">
      <c r="A417" s="34"/>
      <c r="B417" s="140"/>
      <c r="C417" s="141" t="s">
        <v>461</v>
      </c>
      <c r="D417" s="141" t="s">
        <v>139</v>
      </c>
      <c r="E417" s="142" t="s">
        <v>462</v>
      </c>
      <c r="F417" s="143" t="s">
        <v>463</v>
      </c>
      <c r="G417" s="144" t="s">
        <v>300</v>
      </c>
      <c r="H417" s="145">
        <v>19.062000000000001</v>
      </c>
      <c r="I417" s="146"/>
      <c r="J417" s="147">
        <f>ROUND(I417*H417,2)</f>
        <v>0</v>
      </c>
      <c r="K417" s="143" t="s">
        <v>142</v>
      </c>
      <c r="L417" s="35"/>
      <c r="M417" s="148" t="s">
        <v>3</v>
      </c>
      <c r="N417" s="149" t="s">
        <v>42</v>
      </c>
      <c r="O417" s="55"/>
      <c r="P417" s="150">
        <f>O417*H417</f>
        <v>0</v>
      </c>
      <c r="Q417" s="150">
        <v>0</v>
      </c>
      <c r="R417" s="150">
        <f>Q417*H417</f>
        <v>0</v>
      </c>
      <c r="S417" s="150">
        <v>2.2000000000000002</v>
      </c>
      <c r="T417" s="151">
        <f>S417*H417</f>
        <v>41.936400000000006</v>
      </c>
      <c r="U417" s="34"/>
      <c r="V417" s="34"/>
      <c r="W417" s="34"/>
      <c r="X417" s="34"/>
      <c r="Y417" s="34"/>
      <c r="Z417" s="34"/>
      <c r="AA417" s="34"/>
      <c r="AB417" s="34"/>
      <c r="AC417" s="34"/>
      <c r="AD417" s="34"/>
      <c r="AE417" s="34"/>
      <c r="AR417" s="152" t="s">
        <v>143</v>
      </c>
      <c r="AT417" s="152" t="s">
        <v>139</v>
      </c>
      <c r="AU417" s="152" t="s">
        <v>81</v>
      </c>
      <c r="AY417" s="19" t="s">
        <v>136</v>
      </c>
      <c r="BE417" s="153">
        <f>IF(N417="základní",J417,0)</f>
        <v>0</v>
      </c>
      <c r="BF417" s="153">
        <f>IF(N417="snížená",J417,0)</f>
        <v>0</v>
      </c>
      <c r="BG417" s="153">
        <f>IF(N417="zákl. přenesená",J417,0)</f>
        <v>0</v>
      </c>
      <c r="BH417" s="153">
        <f>IF(N417="sníž. přenesená",J417,0)</f>
        <v>0</v>
      </c>
      <c r="BI417" s="153">
        <f>IF(N417="nulová",J417,0)</f>
        <v>0</v>
      </c>
      <c r="BJ417" s="19" t="s">
        <v>79</v>
      </c>
      <c r="BK417" s="153">
        <f>ROUND(I417*H417,2)</f>
        <v>0</v>
      </c>
      <c r="BL417" s="19" t="s">
        <v>143</v>
      </c>
      <c r="BM417" s="152" t="s">
        <v>464</v>
      </c>
    </row>
    <row r="418" spans="1:65" s="2" customFormat="1">
      <c r="A418" s="34"/>
      <c r="B418" s="35"/>
      <c r="C418" s="34"/>
      <c r="D418" s="154" t="s">
        <v>145</v>
      </c>
      <c r="E418" s="34"/>
      <c r="F418" s="155" t="s">
        <v>465</v>
      </c>
      <c r="G418" s="34"/>
      <c r="H418" s="34"/>
      <c r="I418" s="156"/>
      <c r="J418" s="34"/>
      <c r="K418" s="34"/>
      <c r="L418" s="35"/>
      <c r="M418" s="157"/>
      <c r="N418" s="158"/>
      <c r="O418" s="55"/>
      <c r="P418" s="55"/>
      <c r="Q418" s="55"/>
      <c r="R418" s="55"/>
      <c r="S418" s="55"/>
      <c r="T418" s="56"/>
      <c r="U418" s="34"/>
      <c r="V418" s="34"/>
      <c r="W418" s="34"/>
      <c r="X418" s="34"/>
      <c r="Y418" s="34"/>
      <c r="Z418" s="34"/>
      <c r="AA418" s="34"/>
      <c r="AB418" s="34"/>
      <c r="AC418" s="34"/>
      <c r="AD418" s="34"/>
      <c r="AE418" s="34"/>
      <c r="AT418" s="19" t="s">
        <v>145</v>
      </c>
      <c r="AU418" s="19" t="s">
        <v>81</v>
      </c>
    </row>
    <row r="419" spans="1:65" s="13" customFormat="1">
      <c r="B419" s="159"/>
      <c r="D419" s="160" t="s">
        <v>147</v>
      </c>
      <c r="E419" s="161" t="s">
        <v>3</v>
      </c>
      <c r="F419" s="162" t="s">
        <v>303</v>
      </c>
      <c r="H419" s="161" t="s">
        <v>3</v>
      </c>
      <c r="I419" s="163"/>
      <c r="L419" s="159"/>
      <c r="M419" s="164"/>
      <c r="N419" s="165"/>
      <c r="O419" s="165"/>
      <c r="P419" s="165"/>
      <c r="Q419" s="165"/>
      <c r="R419" s="165"/>
      <c r="S419" s="165"/>
      <c r="T419" s="166"/>
      <c r="AT419" s="161" t="s">
        <v>147</v>
      </c>
      <c r="AU419" s="161" t="s">
        <v>81</v>
      </c>
      <c r="AV419" s="13" t="s">
        <v>79</v>
      </c>
      <c r="AW419" s="13" t="s">
        <v>32</v>
      </c>
      <c r="AX419" s="13" t="s">
        <v>71</v>
      </c>
      <c r="AY419" s="161" t="s">
        <v>136</v>
      </c>
    </row>
    <row r="420" spans="1:65" s="13" customFormat="1" ht="33.75">
      <c r="B420" s="159"/>
      <c r="D420" s="160" t="s">
        <v>147</v>
      </c>
      <c r="E420" s="161" t="s">
        <v>3</v>
      </c>
      <c r="F420" s="162" t="s">
        <v>466</v>
      </c>
      <c r="H420" s="161" t="s">
        <v>3</v>
      </c>
      <c r="I420" s="163"/>
      <c r="L420" s="159"/>
      <c r="M420" s="164"/>
      <c r="N420" s="165"/>
      <c r="O420" s="165"/>
      <c r="P420" s="165"/>
      <c r="Q420" s="165"/>
      <c r="R420" s="165"/>
      <c r="S420" s="165"/>
      <c r="T420" s="166"/>
      <c r="AT420" s="161" t="s">
        <v>147</v>
      </c>
      <c r="AU420" s="161" t="s">
        <v>81</v>
      </c>
      <c r="AV420" s="13" t="s">
        <v>79</v>
      </c>
      <c r="AW420" s="13" t="s">
        <v>32</v>
      </c>
      <c r="AX420" s="13" t="s">
        <v>71</v>
      </c>
      <c r="AY420" s="161" t="s">
        <v>136</v>
      </c>
    </row>
    <row r="421" spans="1:65" s="13" customFormat="1">
      <c r="B421" s="159"/>
      <c r="D421" s="160" t="s">
        <v>147</v>
      </c>
      <c r="E421" s="161" t="s">
        <v>3</v>
      </c>
      <c r="F421" s="162" t="s">
        <v>211</v>
      </c>
      <c r="H421" s="161" t="s">
        <v>3</v>
      </c>
      <c r="I421" s="163"/>
      <c r="L421" s="159"/>
      <c r="M421" s="164"/>
      <c r="N421" s="165"/>
      <c r="O421" s="165"/>
      <c r="P421" s="165"/>
      <c r="Q421" s="165"/>
      <c r="R421" s="165"/>
      <c r="S421" s="165"/>
      <c r="T421" s="166"/>
      <c r="AT421" s="161" t="s">
        <v>147</v>
      </c>
      <c r="AU421" s="161" t="s">
        <v>81</v>
      </c>
      <c r="AV421" s="13" t="s">
        <v>79</v>
      </c>
      <c r="AW421" s="13" t="s">
        <v>32</v>
      </c>
      <c r="AX421" s="13" t="s">
        <v>71</v>
      </c>
      <c r="AY421" s="161" t="s">
        <v>136</v>
      </c>
    </row>
    <row r="422" spans="1:65" s="14" customFormat="1">
      <c r="B422" s="167"/>
      <c r="D422" s="160" t="s">
        <v>147</v>
      </c>
      <c r="E422" s="168" t="s">
        <v>3</v>
      </c>
      <c r="F422" s="169" t="s">
        <v>305</v>
      </c>
      <c r="H422" s="170">
        <v>2.1920000000000002</v>
      </c>
      <c r="I422" s="171"/>
      <c r="L422" s="167"/>
      <c r="M422" s="172"/>
      <c r="N422" s="173"/>
      <c r="O422" s="173"/>
      <c r="P422" s="173"/>
      <c r="Q422" s="173"/>
      <c r="R422" s="173"/>
      <c r="S422" s="173"/>
      <c r="T422" s="174"/>
      <c r="AT422" s="168" t="s">
        <v>147</v>
      </c>
      <c r="AU422" s="168" t="s">
        <v>81</v>
      </c>
      <c r="AV422" s="14" t="s">
        <v>81</v>
      </c>
      <c r="AW422" s="14" t="s">
        <v>32</v>
      </c>
      <c r="AX422" s="14" t="s">
        <v>71</v>
      </c>
      <c r="AY422" s="168" t="s">
        <v>136</v>
      </c>
    </row>
    <row r="423" spans="1:65" s="14" customFormat="1">
      <c r="B423" s="167"/>
      <c r="D423" s="160" t="s">
        <v>147</v>
      </c>
      <c r="E423" s="168" t="s">
        <v>3</v>
      </c>
      <c r="F423" s="169" t="s">
        <v>306</v>
      </c>
      <c r="H423" s="170">
        <v>2.0739999999999998</v>
      </c>
      <c r="I423" s="171"/>
      <c r="L423" s="167"/>
      <c r="M423" s="172"/>
      <c r="N423" s="173"/>
      <c r="O423" s="173"/>
      <c r="P423" s="173"/>
      <c r="Q423" s="173"/>
      <c r="R423" s="173"/>
      <c r="S423" s="173"/>
      <c r="T423" s="174"/>
      <c r="AT423" s="168" t="s">
        <v>147</v>
      </c>
      <c r="AU423" s="168" t="s">
        <v>81</v>
      </c>
      <c r="AV423" s="14" t="s">
        <v>81</v>
      </c>
      <c r="AW423" s="14" t="s">
        <v>32</v>
      </c>
      <c r="AX423" s="14" t="s">
        <v>71</v>
      </c>
      <c r="AY423" s="168" t="s">
        <v>136</v>
      </c>
    </row>
    <row r="424" spans="1:65" s="14" customFormat="1">
      <c r="B424" s="167"/>
      <c r="D424" s="160" t="s">
        <v>147</v>
      </c>
      <c r="E424" s="168" t="s">
        <v>3</v>
      </c>
      <c r="F424" s="169" t="s">
        <v>307</v>
      </c>
      <c r="H424" s="170">
        <v>1.2729999999999999</v>
      </c>
      <c r="I424" s="171"/>
      <c r="L424" s="167"/>
      <c r="M424" s="172"/>
      <c r="N424" s="173"/>
      <c r="O424" s="173"/>
      <c r="P424" s="173"/>
      <c r="Q424" s="173"/>
      <c r="R424" s="173"/>
      <c r="S424" s="173"/>
      <c r="T424" s="174"/>
      <c r="AT424" s="168" t="s">
        <v>147</v>
      </c>
      <c r="AU424" s="168" t="s">
        <v>81</v>
      </c>
      <c r="AV424" s="14" t="s">
        <v>81</v>
      </c>
      <c r="AW424" s="14" t="s">
        <v>32</v>
      </c>
      <c r="AX424" s="14" t="s">
        <v>71</v>
      </c>
      <c r="AY424" s="168" t="s">
        <v>136</v>
      </c>
    </row>
    <row r="425" spans="1:65" s="15" customFormat="1">
      <c r="B425" s="175"/>
      <c r="D425" s="160" t="s">
        <v>147</v>
      </c>
      <c r="E425" s="176" t="s">
        <v>3</v>
      </c>
      <c r="F425" s="177" t="s">
        <v>152</v>
      </c>
      <c r="H425" s="178">
        <v>5.5389999999999997</v>
      </c>
      <c r="I425" s="179"/>
      <c r="L425" s="175"/>
      <c r="M425" s="180"/>
      <c r="N425" s="181"/>
      <c r="O425" s="181"/>
      <c r="P425" s="181"/>
      <c r="Q425" s="181"/>
      <c r="R425" s="181"/>
      <c r="S425" s="181"/>
      <c r="T425" s="182"/>
      <c r="AT425" s="176" t="s">
        <v>147</v>
      </c>
      <c r="AU425" s="176" t="s">
        <v>81</v>
      </c>
      <c r="AV425" s="15" t="s">
        <v>137</v>
      </c>
      <c r="AW425" s="15" t="s">
        <v>32</v>
      </c>
      <c r="AX425" s="15" t="s">
        <v>71</v>
      </c>
      <c r="AY425" s="176" t="s">
        <v>136</v>
      </c>
    </row>
    <row r="426" spans="1:65" s="13" customFormat="1">
      <c r="B426" s="159"/>
      <c r="D426" s="160" t="s">
        <v>147</v>
      </c>
      <c r="E426" s="161" t="s">
        <v>3</v>
      </c>
      <c r="F426" s="162" t="s">
        <v>213</v>
      </c>
      <c r="H426" s="161" t="s">
        <v>3</v>
      </c>
      <c r="I426" s="163"/>
      <c r="L426" s="159"/>
      <c r="M426" s="164"/>
      <c r="N426" s="165"/>
      <c r="O426" s="165"/>
      <c r="P426" s="165"/>
      <c r="Q426" s="165"/>
      <c r="R426" s="165"/>
      <c r="S426" s="165"/>
      <c r="T426" s="166"/>
      <c r="AT426" s="161" t="s">
        <v>147</v>
      </c>
      <c r="AU426" s="161" t="s">
        <v>81</v>
      </c>
      <c r="AV426" s="13" t="s">
        <v>79</v>
      </c>
      <c r="AW426" s="13" t="s">
        <v>32</v>
      </c>
      <c r="AX426" s="13" t="s">
        <v>71</v>
      </c>
      <c r="AY426" s="161" t="s">
        <v>136</v>
      </c>
    </row>
    <row r="427" spans="1:65" s="14" customFormat="1" ht="22.5">
      <c r="B427" s="167"/>
      <c r="D427" s="160" t="s">
        <v>147</v>
      </c>
      <c r="E427" s="168" t="s">
        <v>3</v>
      </c>
      <c r="F427" s="169" t="s">
        <v>308</v>
      </c>
      <c r="H427" s="170">
        <v>5.6</v>
      </c>
      <c r="I427" s="171"/>
      <c r="L427" s="167"/>
      <c r="M427" s="172"/>
      <c r="N427" s="173"/>
      <c r="O427" s="173"/>
      <c r="P427" s="173"/>
      <c r="Q427" s="173"/>
      <c r="R427" s="173"/>
      <c r="S427" s="173"/>
      <c r="T427" s="174"/>
      <c r="AT427" s="168" t="s">
        <v>147</v>
      </c>
      <c r="AU427" s="168" t="s">
        <v>81</v>
      </c>
      <c r="AV427" s="14" t="s">
        <v>81</v>
      </c>
      <c r="AW427" s="14" t="s">
        <v>32</v>
      </c>
      <c r="AX427" s="14" t="s">
        <v>71</v>
      </c>
      <c r="AY427" s="168" t="s">
        <v>136</v>
      </c>
    </row>
    <row r="428" spans="1:65" s="15" customFormat="1">
      <c r="B428" s="175"/>
      <c r="D428" s="160" t="s">
        <v>147</v>
      </c>
      <c r="E428" s="176" t="s">
        <v>3</v>
      </c>
      <c r="F428" s="177" t="s">
        <v>152</v>
      </c>
      <c r="H428" s="178">
        <v>5.6</v>
      </c>
      <c r="I428" s="179"/>
      <c r="L428" s="175"/>
      <c r="M428" s="180"/>
      <c r="N428" s="181"/>
      <c r="O428" s="181"/>
      <c r="P428" s="181"/>
      <c r="Q428" s="181"/>
      <c r="R428" s="181"/>
      <c r="S428" s="181"/>
      <c r="T428" s="182"/>
      <c r="AT428" s="176" t="s">
        <v>147</v>
      </c>
      <c r="AU428" s="176" t="s">
        <v>81</v>
      </c>
      <c r="AV428" s="15" t="s">
        <v>137</v>
      </c>
      <c r="AW428" s="15" t="s">
        <v>32</v>
      </c>
      <c r="AX428" s="15" t="s">
        <v>71</v>
      </c>
      <c r="AY428" s="176" t="s">
        <v>136</v>
      </c>
    </row>
    <row r="429" spans="1:65" s="13" customFormat="1">
      <c r="B429" s="159"/>
      <c r="D429" s="160" t="s">
        <v>147</v>
      </c>
      <c r="E429" s="161" t="s">
        <v>3</v>
      </c>
      <c r="F429" s="162" t="s">
        <v>215</v>
      </c>
      <c r="H429" s="161" t="s">
        <v>3</v>
      </c>
      <c r="I429" s="163"/>
      <c r="L429" s="159"/>
      <c r="M429" s="164"/>
      <c r="N429" s="165"/>
      <c r="O429" s="165"/>
      <c r="P429" s="165"/>
      <c r="Q429" s="165"/>
      <c r="R429" s="165"/>
      <c r="S429" s="165"/>
      <c r="T429" s="166"/>
      <c r="AT429" s="161" t="s">
        <v>147</v>
      </c>
      <c r="AU429" s="161" t="s">
        <v>81</v>
      </c>
      <c r="AV429" s="13" t="s">
        <v>79</v>
      </c>
      <c r="AW429" s="13" t="s">
        <v>32</v>
      </c>
      <c r="AX429" s="13" t="s">
        <v>71</v>
      </c>
      <c r="AY429" s="161" t="s">
        <v>136</v>
      </c>
    </row>
    <row r="430" spans="1:65" s="14" customFormat="1" ht="22.5">
      <c r="B430" s="167"/>
      <c r="D430" s="160" t="s">
        <v>147</v>
      </c>
      <c r="E430" s="168" t="s">
        <v>3</v>
      </c>
      <c r="F430" s="169" t="s">
        <v>309</v>
      </c>
      <c r="H430" s="170">
        <v>7.923</v>
      </c>
      <c r="I430" s="171"/>
      <c r="L430" s="167"/>
      <c r="M430" s="172"/>
      <c r="N430" s="173"/>
      <c r="O430" s="173"/>
      <c r="P430" s="173"/>
      <c r="Q430" s="173"/>
      <c r="R430" s="173"/>
      <c r="S430" s="173"/>
      <c r="T430" s="174"/>
      <c r="AT430" s="168" t="s">
        <v>147</v>
      </c>
      <c r="AU430" s="168" t="s">
        <v>81</v>
      </c>
      <c r="AV430" s="14" t="s">
        <v>81</v>
      </c>
      <c r="AW430" s="14" t="s">
        <v>32</v>
      </c>
      <c r="AX430" s="14" t="s">
        <v>71</v>
      </c>
      <c r="AY430" s="168" t="s">
        <v>136</v>
      </c>
    </row>
    <row r="431" spans="1:65" s="15" customFormat="1">
      <c r="B431" s="175"/>
      <c r="D431" s="160" t="s">
        <v>147</v>
      </c>
      <c r="E431" s="176" t="s">
        <v>3</v>
      </c>
      <c r="F431" s="177" t="s">
        <v>152</v>
      </c>
      <c r="H431" s="178">
        <v>7.923</v>
      </c>
      <c r="I431" s="179"/>
      <c r="L431" s="175"/>
      <c r="M431" s="180"/>
      <c r="N431" s="181"/>
      <c r="O431" s="181"/>
      <c r="P431" s="181"/>
      <c r="Q431" s="181"/>
      <c r="R431" s="181"/>
      <c r="S431" s="181"/>
      <c r="T431" s="182"/>
      <c r="AT431" s="176" t="s">
        <v>147</v>
      </c>
      <c r="AU431" s="176" t="s">
        <v>81</v>
      </c>
      <c r="AV431" s="15" t="s">
        <v>137</v>
      </c>
      <c r="AW431" s="15" t="s">
        <v>32</v>
      </c>
      <c r="AX431" s="15" t="s">
        <v>71</v>
      </c>
      <c r="AY431" s="176" t="s">
        <v>136</v>
      </c>
    </row>
    <row r="432" spans="1:65" s="16" customFormat="1">
      <c r="B432" s="183"/>
      <c r="D432" s="160" t="s">
        <v>147</v>
      </c>
      <c r="E432" s="184" t="s">
        <v>3</v>
      </c>
      <c r="F432" s="185" t="s">
        <v>153</v>
      </c>
      <c r="H432" s="186">
        <v>19.062000000000001</v>
      </c>
      <c r="I432" s="187"/>
      <c r="L432" s="183"/>
      <c r="M432" s="188"/>
      <c r="N432" s="189"/>
      <c r="O432" s="189"/>
      <c r="P432" s="189"/>
      <c r="Q432" s="189"/>
      <c r="R432" s="189"/>
      <c r="S432" s="189"/>
      <c r="T432" s="190"/>
      <c r="AT432" s="184" t="s">
        <v>147</v>
      </c>
      <c r="AU432" s="184" t="s">
        <v>81</v>
      </c>
      <c r="AV432" s="16" t="s">
        <v>143</v>
      </c>
      <c r="AW432" s="16" t="s">
        <v>32</v>
      </c>
      <c r="AX432" s="16" t="s">
        <v>79</v>
      </c>
      <c r="AY432" s="184" t="s">
        <v>136</v>
      </c>
    </row>
    <row r="433" spans="1:65" s="2" customFormat="1" ht="37.9" customHeight="1">
      <c r="A433" s="34"/>
      <c r="B433" s="140"/>
      <c r="C433" s="141" t="s">
        <v>467</v>
      </c>
      <c r="D433" s="141" t="s">
        <v>139</v>
      </c>
      <c r="E433" s="142" t="s">
        <v>468</v>
      </c>
      <c r="F433" s="143" t="s">
        <v>469</v>
      </c>
      <c r="G433" s="144" t="s">
        <v>300</v>
      </c>
      <c r="H433" s="145">
        <v>19.062000000000001</v>
      </c>
      <c r="I433" s="146"/>
      <c r="J433" s="147">
        <f>ROUND(I433*H433,2)</f>
        <v>0</v>
      </c>
      <c r="K433" s="143" t="s">
        <v>142</v>
      </c>
      <c r="L433" s="35"/>
      <c r="M433" s="148" t="s">
        <v>3</v>
      </c>
      <c r="N433" s="149" t="s">
        <v>42</v>
      </c>
      <c r="O433" s="55"/>
      <c r="P433" s="150">
        <f>O433*H433</f>
        <v>0</v>
      </c>
      <c r="Q433" s="150">
        <v>0</v>
      </c>
      <c r="R433" s="150">
        <f>Q433*H433</f>
        <v>0</v>
      </c>
      <c r="S433" s="150">
        <v>2.9000000000000001E-2</v>
      </c>
      <c r="T433" s="151">
        <f>S433*H433</f>
        <v>0.55279800000000001</v>
      </c>
      <c r="U433" s="34"/>
      <c r="V433" s="34"/>
      <c r="W433" s="34"/>
      <c r="X433" s="34"/>
      <c r="Y433" s="34"/>
      <c r="Z433" s="34"/>
      <c r="AA433" s="34"/>
      <c r="AB433" s="34"/>
      <c r="AC433" s="34"/>
      <c r="AD433" s="34"/>
      <c r="AE433" s="34"/>
      <c r="AR433" s="152" t="s">
        <v>143</v>
      </c>
      <c r="AT433" s="152" t="s">
        <v>139</v>
      </c>
      <c r="AU433" s="152" t="s">
        <v>81</v>
      </c>
      <c r="AY433" s="19" t="s">
        <v>136</v>
      </c>
      <c r="BE433" s="153">
        <f>IF(N433="základní",J433,0)</f>
        <v>0</v>
      </c>
      <c r="BF433" s="153">
        <f>IF(N433="snížená",J433,0)</f>
        <v>0</v>
      </c>
      <c r="BG433" s="153">
        <f>IF(N433="zákl. přenesená",J433,0)</f>
        <v>0</v>
      </c>
      <c r="BH433" s="153">
        <f>IF(N433="sníž. přenesená",J433,0)</f>
        <v>0</v>
      </c>
      <c r="BI433" s="153">
        <f>IF(N433="nulová",J433,0)</f>
        <v>0</v>
      </c>
      <c r="BJ433" s="19" t="s">
        <v>79</v>
      </c>
      <c r="BK433" s="153">
        <f>ROUND(I433*H433,2)</f>
        <v>0</v>
      </c>
      <c r="BL433" s="19" t="s">
        <v>143</v>
      </c>
      <c r="BM433" s="152" t="s">
        <v>470</v>
      </c>
    </row>
    <row r="434" spans="1:65" s="2" customFormat="1">
      <c r="A434" s="34"/>
      <c r="B434" s="35"/>
      <c r="C434" s="34"/>
      <c r="D434" s="154" t="s">
        <v>145</v>
      </c>
      <c r="E434" s="34"/>
      <c r="F434" s="155" t="s">
        <v>471</v>
      </c>
      <c r="G434" s="34"/>
      <c r="H434" s="34"/>
      <c r="I434" s="156"/>
      <c r="J434" s="34"/>
      <c r="K434" s="34"/>
      <c r="L434" s="35"/>
      <c r="M434" s="157"/>
      <c r="N434" s="158"/>
      <c r="O434" s="55"/>
      <c r="P434" s="55"/>
      <c r="Q434" s="55"/>
      <c r="R434" s="55"/>
      <c r="S434" s="55"/>
      <c r="T434" s="56"/>
      <c r="U434" s="34"/>
      <c r="V434" s="34"/>
      <c r="W434" s="34"/>
      <c r="X434" s="34"/>
      <c r="Y434" s="34"/>
      <c r="Z434" s="34"/>
      <c r="AA434" s="34"/>
      <c r="AB434" s="34"/>
      <c r="AC434" s="34"/>
      <c r="AD434" s="34"/>
      <c r="AE434" s="34"/>
      <c r="AT434" s="19" t="s">
        <v>145</v>
      </c>
      <c r="AU434" s="19" t="s">
        <v>81</v>
      </c>
    </row>
    <row r="435" spans="1:65" s="2" customFormat="1" ht="24.2" customHeight="1">
      <c r="A435" s="34"/>
      <c r="B435" s="140"/>
      <c r="C435" s="141" t="s">
        <v>472</v>
      </c>
      <c r="D435" s="141" t="s">
        <v>139</v>
      </c>
      <c r="E435" s="142" t="s">
        <v>473</v>
      </c>
      <c r="F435" s="143" t="s">
        <v>474</v>
      </c>
      <c r="G435" s="144" t="s">
        <v>207</v>
      </c>
      <c r="H435" s="145">
        <v>76</v>
      </c>
      <c r="I435" s="146"/>
      <c r="J435" s="147">
        <f>ROUND(I435*H435,2)</f>
        <v>0</v>
      </c>
      <c r="K435" s="143" t="s">
        <v>142</v>
      </c>
      <c r="L435" s="35"/>
      <c r="M435" s="148" t="s">
        <v>3</v>
      </c>
      <c r="N435" s="149" t="s">
        <v>42</v>
      </c>
      <c r="O435" s="55"/>
      <c r="P435" s="150">
        <f>O435*H435</f>
        <v>0</v>
      </c>
      <c r="Q435" s="150">
        <v>0</v>
      </c>
      <c r="R435" s="150">
        <f>Q435*H435</f>
        <v>0</v>
      </c>
      <c r="S435" s="150">
        <v>2.7E-2</v>
      </c>
      <c r="T435" s="151">
        <f>S435*H435</f>
        <v>2.052</v>
      </c>
      <c r="U435" s="34"/>
      <c r="V435" s="34"/>
      <c r="W435" s="34"/>
      <c r="X435" s="34"/>
      <c r="Y435" s="34"/>
      <c r="Z435" s="34"/>
      <c r="AA435" s="34"/>
      <c r="AB435" s="34"/>
      <c r="AC435" s="34"/>
      <c r="AD435" s="34"/>
      <c r="AE435" s="34"/>
      <c r="AR435" s="152" t="s">
        <v>143</v>
      </c>
      <c r="AT435" s="152" t="s">
        <v>139</v>
      </c>
      <c r="AU435" s="152" t="s">
        <v>81</v>
      </c>
      <c r="AY435" s="19" t="s">
        <v>136</v>
      </c>
      <c r="BE435" s="153">
        <f>IF(N435="základní",J435,0)</f>
        <v>0</v>
      </c>
      <c r="BF435" s="153">
        <f>IF(N435="snížená",J435,0)</f>
        <v>0</v>
      </c>
      <c r="BG435" s="153">
        <f>IF(N435="zákl. přenesená",J435,0)</f>
        <v>0</v>
      </c>
      <c r="BH435" s="153">
        <f>IF(N435="sníž. přenesená",J435,0)</f>
        <v>0</v>
      </c>
      <c r="BI435" s="153">
        <f>IF(N435="nulová",J435,0)</f>
        <v>0</v>
      </c>
      <c r="BJ435" s="19" t="s">
        <v>79</v>
      </c>
      <c r="BK435" s="153">
        <f>ROUND(I435*H435,2)</f>
        <v>0</v>
      </c>
      <c r="BL435" s="19" t="s">
        <v>143</v>
      </c>
      <c r="BM435" s="152" t="s">
        <v>475</v>
      </c>
    </row>
    <row r="436" spans="1:65" s="2" customFormat="1">
      <c r="A436" s="34"/>
      <c r="B436" s="35"/>
      <c r="C436" s="34"/>
      <c r="D436" s="154" t="s">
        <v>145</v>
      </c>
      <c r="E436" s="34"/>
      <c r="F436" s="155" t="s">
        <v>476</v>
      </c>
      <c r="G436" s="34"/>
      <c r="H436" s="34"/>
      <c r="I436" s="156"/>
      <c r="J436" s="34"/>
      <c r="K436" s="34"/>
      <c r="L436" s="35"/>
      <c r="M436" s="157"/>
      <c r="N436" s="158"/>
      <c r="O436" s="55"/>
      <c r="P436" s="55"/>
      <c r="Q436" s="55"/>
      <c r="R436" s="55"/>
      <c r="S436" s="55"/>
      <c r="T436" s="56"/>
      <c r="U436" s="34"/>
      <c r="V436" s="34"/>
      <c r="W436" s="34"/>
      <c r="X436" s="34"/>
      <c r="Y436" s="34"/>
      <c r="Z436" s="34"/>
      <c r="AA436" s="34"/>
      <c r="AB436" s="34"/>
      <c r="AC436" s="34"/>
      <c r="AD436" s="34"/>
      <c r="AE436" s="34"/>
      <c r="AT436" s="19" t="s">
        <v>145</v>
      </c>
      <c r="AU436" s="19" t="s">
        <v>81</v>
      </c>
    </row>
    <row r="437" spans="1:65" s="2" customFormat="1" ht="19.5">
      <c r="A437" s="34"/>
      <c r="B437" s="35"/>
      <c r="C437" s="34"/>
      <c r="D437" s="160" t="s">
        <v>247</v>
      </c>
      <c r="E437" s="34"/>
      <c r="F437" s="201" t="s">
        <v>477</v>
      </c>
      <c r="G437" s="34"/>
      <c r="H437" s="34"/>
      <c r="I437" s="156"/>
      <c r="J437" s="34"/>
      <c r="K437" s="34"/>
      <c r="L437" s="35"/>
      <c r="M437" s="157"/>
      <c r="N437" s="158"/>
      <c r="O437" s="55"/>
      <c r="P437" s="55"/>
      <c r="Q437" s="55"/>
      <c r="R437" s="55"/>
      <c r="S437" s="55"/>
      <c r="T437" s="56"/>
      <c r="U437" s="34"/>
      <c r="V437" s="34"/>
      <c r="W437" s="34"/>
      <c r="X437" s="34"/>
      <c r="Y437" s="34"/>
      <c r="Z437" s="34"/>
      <c r="AA437" s="34"/>
      <c r="AB437" s="34"/>
      <c r="AC437" s="34"/>
      <c r="AD437" s="34"/>
      <c r="AE437" s="34"/>
      <c r="AT437" s="19" t="s">
        <v>247</v>
      </c>
      <c r="AU437" s="19" t="s">
        <v>81</v>
      </c>
    </row>
    <row r="438" spans="1:65" s="13" customFormat="1">
      <c r="B438" s="159"/>
      <c r="D438" s="160" t="s">
        <v>147</v>
      </c>
      <c r="E438" s="161" t="s">
        <v>3</v>
      </c>
      <c r="F438" s="162" t="s">
        <v>211</v>
      </c>
      <c r="H438" s="161" t="s">
        <v>3</v>
      </c>
      <c r="I438" s="163"/>
      <c r="L438" s="159"/>
      <c r="M438" s="164"/>
      <c r="N438" s="165"/>
      <c r="O438" s="165"/>
      <c r="P438" s="165"/>
      <c r="Q438" s="165"/>
      <c r="R438" s="165"/>
      <c r="S438" s="165"/>
      <c r="T438" s="166"/>
      <c r="AT438" s="161" t="s">
        <v>147</v>
      </c>
      <c r="AU438" s="161" t="s">
        <v>81</v>
      </c>
      <c r="AV438" s="13" t="s">
        <v>79</v>
      </c>
      <c r="AW438" s="13" t="s">
        <v>32</v>
      </c>
      <c r="AX438" s="13" t="s">
        <v>71</v>
      </c>
      <c r="AY438" s="161" t="s">
        <v>136</v>
      </c>
    </row>
    <row r="439" spans="1:65" s="14" customFormat="1">
      <c r="B439" s="167"/>
      <c r="D439" s="160" t="s">
        <v>147</v>
      </c>
      <c r="E439" s="168" t="s">
        <v>3</v>
      </c>
      <c r="F439" s="169" t="s">
        <v>212</v>
      </c>
      <c r="H439" s="170">
        <v>22</v>
      </c>
      <c r="I439" s="171"/>
      <c r="L439" s="167"/>
      <c r="M439" s="172"/>
      <c r="N439" s="173"/>
      <c r="O439" s="173"/>
      <c r="P439" s="173"/>
      <c r="Q439" s="173"/>
      <c r="R439" s="173"/>
      <c r="S439" s="173"/>
      <c r="T439" s="174"/>
      <c r="AT439" s="168" t="s">
        <v>147</v>
      </c>
      <c r="AU439" s="168" t="s">
        <v>81</v>
      </c>
      <c r="AV439" s="14" t="s">
        <v>81</v>
      </c>
      <c r="AW439" s="14" t="s">
        <v>32</v>
      </c>
      <c r="AX439" s="14" t="s">
        <v>71</v>
      </c>
      <c r="AY439" s="168" t="s">
        <v>136</v>
      </c>
    </row>
    <row r="440" spans="1:65" s="13" customFormat="1">
      <c r="B440" s="159"/>
      <c r="D440" s="160" t="s">
        <v>147</v>
      </c>
      <c r="E440" s="161" t="s">
        <v>3</v>
      </c>
      <c r="F440" s="162" t="s">
        <v>213</v>
      </c>
      <c r="H440" s="161" t="s">
        <v>3</v>
      </c>
      <c r="I440" s="163"/>
      <c r="L440" s="159"/>
      <c r="M440" s="164"/>
      <c r="N440" s="165"/>
      <c r="O440" s="165"/>
      <c r="P440" s="165"/>
      <c r="Q440" s="165"/>
      <c r="R440" s="165"/>
      <c r="S440" s="165"/>
      <c r="T440" s="166"/>
      <c r="AT440" s="161" t="s">
        <v>147</v>
      </c>
      <c r="AU440" s="161" t="s">
        <v>81</v>
      </c>
      <c r="AV440" s="13" t="s">
        <v>79</v>
      </c>
      <c r="AW440" s="13" t="s">
        <v>32</v>
      </c>
      <c r="AX440" s="13" t="s">
        <v>71</v>
      </c>
      <c r="AY440" s="161" t="s">
        <v>136</v>
      </c>
    </row>
    <row r="441" spans="1:65" s="14" customFormat="1">
      <c r="B441" s="167"/>
      <c r="D441" s="160" t="s">
        <v>147</v>
      </c>
      <c r="E441" s="168" t="s">
        <v>3</v>
      </c>
      <c r="F441" s="169" t="s">
        <v>214</v>
      </c>
      <c r="H441" s="170">
        <v>16</v>
      </c>
      <c r="I441" s="171"/>
      <c r="L441" s="167"/>
      <c r="M441" s="172"/>
      <c r="N441" s="173"/>
      <c r="O441" s="173"/>
      <c r="P441" s="173"/>
      <c r="Q441" s="173"/>
      <c r="R441" s="173"/>
      <c r="S441" s="173"/>
      <c r="T441" s="174"/>
      <c r="AT441" s="168" t="s">
        <v>147</v>
      </c>
      <c r="AU441" s="168" t="s">
        <v>81</v>
      </c>
      <c r="AV441" s="14" t="s">
        <v>81</v>
      </c>
      <c r="AW441" s="14" t="s">
        <v>32</v>
      </c>
      <c r="AX441" s="14" t="s">
        <v>71</v>
      </c>
      <c r="AY441" s="168" t="s">
        <v>136</v>
      </c>
    </row>
    <row r="442" spans="1:65" s="13" customFormat="1">
      <c r="B442" s="159"/>
      <c r="D442" s="160" t="s">
        <v>147</v>
      </c>
      <c r="E442" s="161" t="s">
        <v>3</v>
      </c>
      <c r="F442" s="162" t="s">
        <v>215</v>
      </c>
      <c r="H442" s="161" t="s">
        <v>3</v>
      </c>
      <c r="I442" s="163"/>
      <c r="L442" s="159"/>
      <c r="M442" s="164"/>
      <c r="N442" s="165"/>
      <c r="O442" s="165"/>
      <c r="P442" s="165"/>
      <c r="Q442" s="165"/>
      <c r="R442" s="165"/>
      <c r="S442" s="165"/>
      <c r="T442" s="166"/>
      <c r="AT442" s="161" t="s">
        <v>147</v>
      </c>
      <c r="AU442" s="161" t="s">
        <v>81</v>
      </c>
      <c r="AV442" s="13" t="s">
        <v>79</v>
      </c>
      <c r="AW442" s="13" t="s">
        <v>32</v>
      </c>
      <c r="AX442" s="13" t="s">
        <v>71</v>
      </c>
      <c r="AY442" s="161" t="s">
        <v>136</v>
      </c>
    </row>
    <row r="443" spans="1:65" s="14" customFormat="1">
      <c r="B443" s="167"/>
      <c r="D443" s="160" t="s">
        <v>147</v>
      </c>
      <c r="E443" s="168" t="s">
        <v>3</v>
      </c>
      <c r="F443" s="169" t="s">
        <v>216</v>
      </c>
      <c r="H443" s="170">
        <v>16</v>
      </c>
      <c r="I443" s="171"/>
      <c r="L443" s="167"/>
      <c r="M443" s="172"/>
      <c r="N443" s="173"/>
      <c r="O443" s="173"/>
      <c r="P443" s="173"/>
      <c r="Q443" s="173"/>
      <c r="R443" s="173"/>
      <c r="S443" s="173"/>
      <c r="T443" s="174"/>
      <c r="AT443" s="168" t="s">
        <v>147</v>
      </c>
      <c r="AU443" s="168" t="s">
        <v>81</v>
      </c>
      <c r="AV443" s="14" t="s">
        <v>81</v>
      </c>
      <c r="AW443" s="14" t="s">
        <v>32</v>
      </c>
      <c r="AX443" s="14" t="s">
        <v>71</v>
      </c>
      <c r="AY443" s="168" t="s">
        <v>136</v>
      </c>
    </row>
    <row r="444" spans="1:65" s="14" customFormat="1">
      <c r="B444" s="167"/>
      <c r="D444" s="160" t="s">
        <v>147</v>
      </c>
      <c r="E444" s="168" t="s">
        <v>3</v>
      </c>
      <c r="F444" s="169" t="s">
        <v>217</v>
      </c>
      <c r="H444" s="170">
        <v>22</v>
      </c>
      <c r="I444" s="171"/>
      <c r="L444" s="167"/>
      <c r="M444" s="172"/>
      <c r="N444" s="173"/>
      <c r="O444" s="173"/>
      <c r="P444" s="173"/>
      <c r="Q444" s="173"/>
      <c r="R444" s="173"/>
      <c r="S444" s="173"/>
      <c r="T444" s="174"/>
      <c r="AT444" s="168" t="s">
        <v>147</v>
      </c>
      <c r="AU444" s="168" t="s">
        <v>81</v>
      </c>
      <c r="AV444" s="14" t="s">
        <v>81</v>
      </c>
      <c r="AW444" s="14" t="s">
        <v>32</v>
      </c>
      <c r="AX444" s="14" t="s">
        <v>71</v>
      </c>
      <c r="AY444" s="168" t="s">
        <v>136</v>
      </c>
    </row>
    <row r="445" spans="1:65" s="16" customFormat="1">
      <c r="B445" s="183"/>
      <c r="D445" s="160" t="s">
        <v>147</v>
      </c>
      <c r="E445" s="184" t="s">
        <v>3</v>
      </c>
      <c r="F445" s="185" t="s">
        <v>153</v>
      </c>
      <c r="H445" s="186">
        <v>76</v>
      </c>
      <c r="I445" s="187"/>
      <c r="L445" s="183"/>
      <c r="M445" s="188"/>
      <c r="N445" s="189"/>
      <c r="O445" s="189"/>
      <c r="P445" s="189"/>
      <c r="Q445" s="189"/>
      <c r="R445" s="189"/>
      <c r="S445" s="189"/>
      <c r="T445" s="190"/>
      <c r="AT445" s="184" t="s">
        <v>147</v>
      </c>
      <c r="AU445" s="184" t="s">
        <v>81</v>
      </c>
      <c r="AV445" s="16" t="s">
        <v>143</v>
      </c>
      <c r="AW445" s="16" t="s">
        <v>32</v>
      </c>
      <c r="AX445" s="16" t="s">
        <v>79</v>
      </c>
      <c r="AY445" s="184" t="s">
        <v>136</v>
      </c>
    </row>
    <row r="446" spans="1:65" s="2" customFormat="1" ht="24.2" customHeight="1">
      <c r="A446" s="34"/>
      <c r="B446" s="140"/>
      <c r="C446" s="141" t="s">
        <v>478</v>
      </c>
      <c r="D446" s="141" t="s">
        <v>139</v>
      </c>
      <c r="E446" s="142" t="s">
        <v>479</v>
      </c>
      <c r="F446" s="143" t="s">
        <v>480</v>
      </c>
      <c r="G446" s="144" t="s">
        <v>207</v>
      </c>
      <c r="H446" s="145">
        <v>80</v>
      </c>
      <c r="I446" s="146"/>
      <c r="J446" s="147">
        <f>ROUND(I446*H446,2)</f>
        <v>0</v>
      </c>
      <c r="K446" s="143" t="s">
        <v>142</v>
      </c>
      <c r="L446" s="35"/>
      <c r="M446" s="148" t="s">
        <v>3</v>
      </c>
      <c r="N446" s="149" t="s">
        <v>42</v>
      </c>
      <c r="O446" s="55"/>
      <c r="P446" s="150">
        <f>O446*H446</f>
        <v>0</v>
      </c>
      <c r="Q446" s="150">
        <v>0</v>
      </c>
      <c r="R446" s="150">
        <f>Q446*H446</f>
        <v>0</v>
      </c>
      <c r="S446" s="150">
        <v>4.2999999999999997E-2</v>
      </c>
      <c r="T446" s="151">
        <f>S446*H446</f>
        <v>3.4399999999999995</v>
      </c>
      <c r="U446" s="34"/>
      <c r="V446" s="34"/>
      <c r="W446" s="34"/>
      <c r="X446" s="34"/>
      <c r="Y446" s="34"/>
      <c r="Z446" s="34"/>
      <c r="AA446" s="34"/>
      <c r="AB446" s="34"/>
      <c r="AC446" s="34"/>
      <c r="AD446" s="34"/>
      <c r="AE446" s="34"/>
      <c r="AR446" s="152" t="s">
        <v>143</v>
      </c>
      <c r="AT446" s="152" t="s">
        <v>139</v>
      </c>
      <c r="AU446" s="152" t="s">
        <v>81</v>
      </c>
      <c r="AY446" s="19" t="s">
        <v>136</v>
      </c>
      <c r="BE446" s="153">
        <f>IF(N446="základní",J446,0)</f>
        <v>0</v>
      </c>
      <c r="BF446" s="153">
        <f>IF(N446="snížená",J446,0)</f>
        <v>0</v>
      </c>
      <c r="BG446" s="153">
        <f>IF(N446="zákl. přenesená",J446,0)</f>
        <v>0</v>
      </c>
      <c r="BH446" s="153">
        <f>IF(N446="sníž. přenesená",J446,0)</f>
        <v>0</v>
      </c>
      <c r="BI446" s="153">
        <f>IF(N446="nulová",J446,0)</f>
        <v>0</v>
      </c>
      <c r="BJ446" s="19" t="s">
        <v>79</v>
      </c>
      <c r="BK446" s="153">
        <f>ROUND(I446*H446,2)</f>
        <v>0</v>
      </c>
      <c r="BL446" s="19" t="s">
        <v>143</v>
      </c>
      <c r="BM446" s="152" t="s">
        <v>481</v>
      </c>
    </row>
    <row r="447" spans="1:65" s="2" customFormat="1">
      <c r="A447" s="34"/>
      <c r="B447" s="35"/>
      <c r="C447" s="34"/>
      <c r="D447" s="154" t="s">
        <v>145</v>
      </c>
      <c r="E447" s="34"/>
      <c r="F447" s="155" t="s">
        <v>482</v>
      </c>
      <c r="G447" s="34"/>
      <c r="H447" s="34"/>
      <c r="I447" s="156"/>
      <c r="J447" s="34"/>
      <c r="K447" s="34"/>
      <c r="L447" s="35"/>
      <c r="M447" s="157"/>
      <c r="N447" s="158"/>
      <c r="O447" s="55"/>
      <c r="P447" s="55"/>
      <c r="Q447" s="55"/>
      <c r="R447" s="55"/>
      <c r="S447" s="55"/>
      <c r="T447" s="56"/>
      <c r="U447" s="34"/>
      <c r="V447" s="34"/>
      <c r="W447" s="34"/>
      <c r="X447" s="34"/>
      <c r="Y447" s="34"/>
      <c r="Z447" s="34"/>
      <c r="AA447" s="34"/>
      <c r="AB447" s="34"/>
      <c r="AC447" s="34"/>
      <c r="AD447" s="34"/>
      <c r="AE447" s="34"/>
      <c r="AT447" s="19" t="s">
        <v>145</v>
      </c>
      <c r="AU447" s="19" t="s">
        <v>81</v>
      </c>
    </row>
    <row r="448" spans="1:65" s="2" customFormat="1" ht="19.5">
      <c r="A448" s="34"/>
      <c r="B448" s="35"/>
      <c r="C448" s="34"/>
      <c r="D448" s="160" t="s">
        <v>247</v>
      </c>
      <c r="E448" s="34"/>
      <c r="F448" s="201" t="s">
        <v>477</v>
      </c>
      <c r="G448" s="34"/>
      <c r="H448" s="34"/>
      <c r="I448" s="156"/>
      <c r="J448" s="34"/>
      <c r="K448" s="34"/>
      <c r="L448" s="35"/>
      <c r="M448" s="157"/>
      <c r="N448" s="158"/>
      <c r="O448" s="55"/>
      <c r="P448" s="55"/>
      <c r="Q448" s="55"/>
      <c r="R448" s="55"/>
      <c r="S448" s="55"/>
      <c r="T448" s="56"/>
      <c r="U448" s="34"/>
      <c r="V448" s="34"/>
      <c r="W448" s="34"/>
      <c r="X448" s="34"/>
      <c r="Y448" s="34"/>
      <c r="Z448" s="34"/>
      <c r="AA448" s="34"/>
      <c r="AB448" s="34"/>
      <c r="AC448" s="34"/>
      <c r="AD448" s="34"/>
      <c r="AE448" s="34"/>
      <c r="AT448" s="19" t="s">
        <v>247</v>
      </c>
      <c r="AU448" s="19" t="s">
        <v>81</v>
      </c>
    </row>
    <row r="449" spans="1:65" s="13" customFormat="1">
      <c r="B449" s="159"/>
      <c r="D449" s="160" t="s">
        <v>147</v>
      </c>
      <c r="E449" s="161" t="s">
        <v>3</v>
      </c>
      <c r="F449" s="162" t="s">
        <v>215</v>
      </c>
      <c r="H449" s="161" t="s">
        <v>3</v>
      </c>
      <c r="I449" s="163"/>
      <c r="L449" s="159"/>
      <c r="M449" s="164"/>
      <c r="N449" s="165"/>
      <c r="O449" s="165"/>
      <c r="P449" s="165"/>
      <c r="Q449" s="165"/>
      <c r="R449" s="165"/>
      <c r="S449" s="165"/>
      <c r="T449" s="166"/>
      <c r="AT449" s="161" t="s">
        <v>147</v>
      </c>
      <c r="AU449" s="161" t="s">
        <v>81</v>
      </c>
      <c r="AV449" s="13" t="s">
        <v>79</v>
      </c>
      <c r="AW449" s="13" t="s">
        <v>32</v>
      </c>
      <c r="AX449" s="13" t="s">
        <v>71</v>
      </c>
      <c r="AY449" s="161" t="s">
        <v>136</v>
      </c>
    </row>
    <row r="450" spans="1:65" s="14" customFormat="1">
      <c r="B450" s="167"/>
      <c r="D450" s="160" t="s">
        <v>147</v>
      </c>
      <c r="E450" s="168" t="s">
        <v>3</v>
      </c>
      <c r="F450" s="169" t="s">
        <v>483</v>
      </c>
      <c r="H450" s="170">
        <v>80</v>
      </c>
      <c r="I450" s="171"/>
      <c r="L450" s="167"/>
      <c r="M450" s="172"/>
      <c r="N450" s="173"/>
      <c r="O450" s="173"/>
      <c r="P450" s="173"/>
      <c r="Q450" s="173"/>
      <c r="R450" s="173"/>
      <c r="S450" s="173"/>
      <c r="T450" s="174"/>
      <c r="AT450" s="168" t="s">
        <v>147</v>
      </c>
      <c r="AU450" s="168" t="s">
        <v>81</v>
      </c>
      <c r="AV450" s="14" t="s">
        <v>81</v>
      </c>
      <c r="AW450" s="14" t="s">
        <v>32</v>
      </c>
      <c r="AX450" s="14" t="s">
        <v>79</v>
      </c>
      <c r="AY450" s="168" t="s">
        <v>136</v>
      </c>
    </row>
    <row r="451" spans="1:65" s="2" customFormat="1" ht="24.2" customHeight="1">
      <c r="A451" s="34"/>
      <c r="B451" s="140"/>
      <c r="C451" s="141" t="s">
        <v>484</v>
      </c>
      <c r="D451" s="141" t="s">
        <v>139</v>
      </c>
      <c r="E451" s="142" t="s">
        <v>485</v>
      </c>
      <c r="F451" s="143" t="s">
        <v>486</v>
      </c>
      <c r="G451" s="144" t="s">
        <v>207</v>
      </c>
      <c r="H451" s="145">
        <v>138</v>
      </c>
      <c r="I451" s="146"/>
      <c r="J451" s="147">
        <f>ROUND(I451*H451,2)</f>
        <v>0</v>
      </c>
      <c r="K451" s="143" t="s">
        <v>142</v>
      </c>
      <c r="L451" s="35"/>
      <c r="M451" s="148" t="s">
        <v>3</v>
      </c>
      <c r="N451" s="149" t="s">
        <v>42</v>
      </c>
      <c r="O451" s="55"/>
      <c r="P451" s="150">
        <f>O451*H451</f>
        <v>0</v>
      </c>
      <c r="Q451" s="150">
        <v>0</v>
      </c>
      <c r="R451" s="150">
        <f>Q451*H451</f>
        <v>0</v>
      </c>
      <c r="S451" s="150">
        <v>5.45E-2</v>
      </c>
      <c r="T451" s="151">
        <f>S451*H451</f>
        <v>7.5209999999999999</v>
      </c>
      <c r="U451" s="34"/>
      <c r="V451" s="34"/>
      <c r="W451" s="34"/>
      <c r="X451" s="34"/>
      <c r="Y451" s="34"/>
      <c r="Z451" s="34"/>
      <c r="AA451" s="34"/>
      <c r="AB451" s="34"/>
      <c r="AC451" s="34"/>
      <c r="AD451" s="34"/>
      <c r="AE451" s="34"/>
      <c r="AR451" s="152" t="s">
        <v>143</v>
      </c>
      <c r="AT451" s="152" t="s">
        <v>139</v>
      </c>
      <c r="AU451" s="152" t="s">
        <v>81</v>
      </c>
      <c r="AY451" s="19" t="s">
        <v>136</v>
      </c>
      <c r="BE451" s="153">
        <f>IF(N451="základní",J451,0)</f>
        <v>0</v>
      </c>
      <c r="BF451" s="153">
        <f>IF(N451="snížená",J451,0)</f>
        <v>0</v>
      </c>
      <c r="BG451" s="153">
        <f>IF(N451="zákl. přenesená",J451,0)</f>
        <v>0</v>
      </c>
      <c r="BH451" s="153">
        <f>IF(N451="sníž. přenesená",J451,0)</f>
        <v>0</v>
      </c>
      <c r="BI451" s="153">
        <f>IF(N451="nulová",J451,0)</f>
        <v>0</v>
      </c>
      <c r="BJ451" s="19" t="s">
        <v>79</v>
      </c>
      <c r="BK451" s="153">
        <f>ROUND(I451*H451,2)</f>
        <v>0</v>
      </c>
      <c r="BL451" s="19" t="s">
        <v>143</v>
      </c>
      <c r="BM451" s="152" t="s">
        <v>487</v>
      </c>
    </row>
    <row r="452" spans="1:65" s="2" customFormat="1">
      <c r="A452" s="34"/>
      <c r="B452" s="35"/>
      <c r="C452" s="34"/>
      <c r="D452" s="154" t="s">
        <v>145</v>
      </c>
      <c r="E452" s="34"/>
      <c r="F452" s="155" t="s">
        <v>488</v>
      </c>
      <c r="G452" s="34"/>
      <c r="H452" s="34"/>
      <c r="I452" s="156"/>
      <c r="J452" s="34"/>
      <c r="K452" s="34"/>
      <c r="L452" s="35"/>
      <c r="M452" s="157"/>
      <c r="N452" s="158"/>
      <c r="O452" s="55"/>
      <c r="P452" s="55"/>
      <c r="Q452" s="55"/>
      <c r="R452" s="55"/>
      <c r="S452" s="55"/>
      <c r="T452" s="56"/>
      <c r="U452" s="34"/>
      <c r="V452" s="34"/>
      <c r="W452" s="34"/>
      <c r="X452" s="34"/>
      <c r="Y452" s="34"/>
      <c r="Z452" s="34"/>
      <c r="AA452" s="34"/>
      <c r="AB452" s="34"/>
      <c r="AC452" s="34"/>
      <c r="AD452" s="34"/>
      <c r="AE452" s="34"/>
      <c r="AT452" s="19" t="s">
        <v>145</v>
      </c>
      <c r="AU452" s="19" t="s">
        <v>81</v>
      </c>
    </row>
    <row r="453" spans="1:65" s="2" customFormat="1" ht="19.5">
      <c r="A453" s="34"/>
      <c r="B453" s="35"/>
      <c r="C453" s="34"/>
      <c r="D453" s="160" t="s">
        <v>247</v>
      </c>
      <c r="E453" s="34"/>
      <c r="F453" s="201" t="s">
        <v>477</v>
      </c>
      <c r="G453" s="34"/>
      <c r="H453" s="34"/>
      <c r="I453" s="156"/>
      <c r="J453" s="34"/>
      <c r="K453" s="34"/>
      <c r="L453" s="35"/>
      <c r="M453" s="157"/>
      <c r="N453" s="158"/>
      <c r="O453" s="55"/>
      <c r="P453" s="55"/>
      <c r="Q453" s="55"/>
      <c r="R453" s="55"/>
      <c r="S453" s="55"/>
      <c r="T453" s="56"/>
      <c r="U453" s="34"/>
      <c r="V453" s="34"/>
      <c r="W453" s="34"/>
      <c r="X453" s="34"/>
      <c r="Y453" s="34"/>
      <c r="Z453" s="34"/>
      <c r="AA453" s="34"/>
      <c r="AB453" s="34"/>
      <c r="AC453" s="34"/>
      <c r="AD453" s="34"/>
      <c r="AE453" s="34"/>
      <c r="AT453" s="19" t="s">
        <v>247</v>
      </c>
      <c r="AU453" s="19" t="s">
        <v>81</v>
      </c>
    </row>
    <row r="454" spans="1:65" s="13" customFormat="1">
      <c r="B454" s="159"/>
      <c r="D454" s="160" t="s">
        <v>147</v>
      </c>
      <c r="E454" s="161" t="s">
        <v>3</v>
      </c>
      <c r="F454" s="162" t="s">
        <v>240</v>
      </c>
      <c r="H454" s="161" t="s">
        <v>3</v>
      </c>
      <c r="I454" s="163"/>
      <c r="L454" s="159"/>
      <c r="M454" s="164"/>
      <c r="N454" s="165"/>
      <c r="O454" s="165"/>
      <c r="P454" s="165"/>
      <c r="Q454" s="165"/>
      <c r="R454" s="165"/>
      <c r="S454" s="165"/>
      <c r="T454" s="166"/>
      <c r="AT454" s="161" t="s">
        <v>147</v>
      </c>
      <c r="AU454" s="161" t="s">
        <v>81</v>
      </c>
      <c r="AV454" s="13" t="s">
        <v>79</v>
      </c>
      <c r="AW454" s="13" t="s">
        <v>32</v>
      </c>
      <c r="AX454" s="13" t="s">
        <v>71</v>
      </c>
      <c r="AY454" s="161" t="s">
        <v>136</v>
      </c>
    </row>
    <row r="455" spans="1:65" s="14" customFormat="1">
      <c r="B455" s="167"/>
      <c r="D455" s="160" t="s">
        <v>147</v>
      </c>
      <c r="E455" s="168" t="s">
        <v>3</v>
      </c>
      <c r="F455" s="169" t="s">
        <v>489</v>
      </c>
      <c r="H455" s="170">
        <v>138</v>
      </c>
      <c r="I455" s="171"/>
      <c r="L455" s="167"/>
      <c r="M455" s="172"/>
      <c r="N455" s="173"/>
      <c r="O455" s="173"/>
      <c r="P455" s="173"/>
      <c r="Q455" s="173"/>
      <c r="R455" s="173"/>
      <c r="S455" s="173"/>
      <c r="T455" s="174"/>
      <c r="AT455" s="168" t="s">
        <v>147</v>
      </c>
      <c r="AU455" s="168" t="s">
        <v>81</v>
      </c>
      <c r="AV455" s="14" t="s">
        <v>81</v>
      </c>
      <c r="AW455" s="14" t="s">
        <v>32</v>
      </c>
      <c r="AX455" s="14" t="s">
        <v>79</v>
      </c>
      <c r="AY455" s="168" t="s">
        <v>136</v>
      </c>
    </row>
    <row r="456" spans="1:65" s="2" customFormat="1" ht="78" customHeight="1">
      <c r="A456" s="34"/>
      <c r="B456" s="140"/>
      <c r="C456" s="141" t="s">
        <v>490</v>
      </c>
      <c r="D456" s="141" t="s">
        <v>139</v>
      </c>
      <c r="E456" s="142" t="s">
        <v>491</v>
      </c>
      <c r="F456" s="143" t="s">
        <v>492</v>
      </c>
      <c r="G456" s="144" t="s">
        <v>87</v>
      </c>
      <c r="H456" s="145">
        <v>53.64</v>
      </c>
      <c r="I456" s="146"/>
      <c r="J456" s="147">
        <f>ROUND(I456*H456,2)</f>
        <v>0</v>
      </c>
      <c r="K456" s="143" t="s">
        <v>142</v>
      </c>
      <c r="L456" s="35"/>
      <c r="M456" s="148" t="s">
        <v>3</v>
      </c>
      <c r="N456" s="149" t="s">
        <v>42</v>
      </c>
      <c r="O456" s="55"/>
      <c r="P456" s="150">
        <f>O456*H456</f>
        <v>0</v>
      </c>
      <c r="Q456" s="150">
        <v>0</v>
      </c>
      <c r="R456" s="150">
        <f>Q456*H456</f>
        <v>0</v>
      </c>
      <c r="S456" s="150">
        <v>0</v>
      </c>
      <c r="T456" s="151">
        <f>S456*H456</f>
        <v>0</v>
      </c>
      <c r="U456" s="34"/>
      <c r="V456" s="34"/>
      <c r="W456" s="34"/>
      <c r="X456" s="34"/>
      <c r="Y456" s="34"/>
      <c r="Z456" s="34"/>
      <c r="AA456" s="34"/>
      <c r="AB456" s="34"/>
      <c r="AC456" s="34"/>
      <c r="AD456" s="34"/>
      <c r="AE456" s="34"/>
      <c r="AR456" s="152" t="s">
        <v>143</v>
      </c>
      <c r="AT456" s="152" t="s">
        <v>139</v>
      </c>
      <c r="AU456" s="152" t="s">
        <v>81</v>
      </c>
      <c r="AY456" s="19" t="s">
        <v>136</v>
      </c>
      <c r="BE456" s="153">
        <f>IF(N456="základní",J456,0)</f>
        <v>0</v>
      </c>
      <c r="BF456" s="153">
        <f>IF(N456="snížená",J456,0)</f>
        <v>0</v>
      </c>
      <c r="BG456" s="153">
        <f>IF(N456="zákl. přenesená",J456,0)</f>
        <v>0</v>
      </c>
      <c r="BH456" s="153">
        <f>IF(N456="sníž. přenesená",J456,0)</f>
        <v>0</v>
      </c>
      <c r="BI456" s="153">
        <f>IF(N456="nulová",J456,0)</f>
        <v>0</v>
      </c>
      <c r="BJ456" s="19" t="s">
        <v>79</v>
      </c>
      <c r="BK456" s="153">
        <f>ROUND(I456*H456,2)</f>
        <v>0</v>
      </c>
      <c r="BL456" s="19" t="s">
        <v>143</v>
      </c>
      <c r="BM456" s="152" t="s">
        <v>493</v>
      </c>
    </row>
    <row r="457" spans="1:65" s="2" customFormat="1">
      <c r="A457" s="34"/>
      <c r="B457" s="35"/>
      <c r="C457" s="34"/>
      <c r="D457" s="154" t="s">
        <v>145</v>
      </c>
      <c r="E457" s="34"/>
      <c r="F457" s="155" t="s">
        <v>494</v>
      </c>
      <c r="G457" s="34"/>
      <c r="H457" s="34"/>
      <c r="I457" s="156"/>
      <c r="J457" s="34"/>
      <c r="K457" s="34"/>
      <c r="L457" s="35"/>
      <c r="M457" s="157"/>
      <c r="N457" s="158"/>
      <c r="O457" s="55"/>
      <c r="P457" s="55"/>
      <c r="Q457" s="55"/>
      <c r="R457" s="55"/>
      <c r="S457" s="55"/>
      <c r="T457" s="56"/>
      <c r="U457" s="34"/>
      <c r="V457" s="34"/>
      <c r="W457" s="34"/>
      <c r="X457" s="34"/>
      <c r="Y457" s="34"/>
      <c r="Z457" s="34"/>
      <c r="AA457" s="34"/>
      <c r="AB457" s="34"/>
      <c r="AC457" s="34"/>
      <c r="AD457" s="34"/>
      <c r="AE457" s="34"/>
      <c r="AT457" s="19" t="s">
        <v>145</v>
      </c>
      <c r="AU457" s="19" t="s">
        <v>81</v>
      </c>
    </row>
    <row r="458" spans="1:65" s="2" customFormat="1" ht="39">
      <c r="A458" s="34"/>
      <c r="B458" s="35"/>
      <c r="C458" s="34"/>
      <c r="D458" s="160" t="s">
        <v>247</v>
      </c>
      <c r="E458" s="34"/>
      <c r="F458" s="201" t="s">
        <v>495</v>
      </c>
      <c r="G458" s="34"/>
      <c r="H458" s="34"/>
      <c r="I458" s="156"/>
      <c r="J458" s="34"/>
      <c r="K458" s="34"/>
      <c r="L458" s="35"/>
      <c r="M458" s="157"/>
      <c r="N458" s="158"/>
      <c r="O458" s="55"/>
      <c r="P458" s="55"/>
      <c r="Q458" s="55"/>
      <c r="R458" s="55"/>
      <c r="S458" s="55"/>
      <c r="T458" s="56"/>
      <c r="U458" s="34"/>
      <c r="V458" s="34"/>
      <c r="W458" s="34"/>
      <c r="X458" s="34"/>
      <c r="Y458" s="34"/>
      <c r="Z458" s="34"/>
      <c r="AA458" s="34"/>
      <c r="AB458" s="34"/>
      <c r="AC458" s="34"/>
      <c r="AD458" s="34"/>
      <c r="AE458" s="34"/>
      <c r="AT458" s="19" t="s">
        <v>247</v>
      </c>
      <c r="AU458" s="19" t="s">
        <v>81</v>
      </c>
    </row>
    <row r="459" spans="1:65" s="13" customFormat="1">
      <c r="B459" s="159"/>
      <c r="D459" s="160" t="s">
        <v>147</v>
      </c>
      <c r="E459" s="161" t="s">
        <v>3</v>
      </c>
      <c r="F459" s="162" t="s">
        <v>496</v>
      </c>
      <c r="H459" s="161" t="s">
        <v>3</v>
      </c>
      <c r="I459" s="163"/>
      <c r="L459" s="159"/>
      <c r="M459" s="164"/>
      <c r="N459" s="165"/>
      <c r="O459" s="165"/>
      <c r="P459" s="165"/>
      <c r="Q459" s="165"/>
      <c r="R459" s="165"/>
      <c r="S459" s="165"/>
      <c r="T459" s="166"/>
      <c r="AT459" s="161" t="s">
        <v>147</v>
      </c>
      <c r="AU459" s="161" t="s">
        <v>81</v>
      </c>
      <c r="AV459" s="13" t="s">
        <v>79</v>
      </c>
      <c r="AW459" s="13" t="s">
        <v>32</v>
      </c>
      <c r="AX459" s="13" t="s">
        <v>71</v>
      </c>
      <c r="AY459" s="161" t="s">
        <v>136</v>
      </c>
    </row>
    <row r="460" spans="1:65" s="13" customFormat="1" ht="22.5">
      <c r="B460" s="159"/>
      <c r="D460" s="160" t="s">
        <v>147</v>
      </c>
      <c r="E460" s="161" t="s">
        <v>3</v>
      </c>
      <c r="F460" s="162" t="s">
        <v>497</v>
      </c>
      <c r="H460" s="161" t="s">
        <v>3</v>
      </c>
      <c r="I460" s="163"/>
      <c r="L460" s="159"/>
      <c r="M460" s="164"/>
      <c r="N460" s="165"/>
      <c r="O460" s="165"/>
      <c r="P460" s="165"/>
      <c r="Q460" s="165"/>
      <c r="R460" s="165"/>
      <c r="S460" s="165"/>
      <c r="T460" s="166"/>
      <c r="AT460" s="161" t="s">
        <v>147</v>
      </c>
      <c r="AU460" s="161" t="s">
        <v>81</v>
      </c>
      <c r="AV460" s="13" t="s">
        <v>79</v>
      </c>
      <c r="AW460" s="13" t="s">
        <v>32</v>
      </c>
      <c r="AX460" s="13" t="s">
        <v>71</v>
      </c>
      <c r="AY460" s="161" t="s">
        <v>136</v>
      </c>
    </row>
    <row r="461" spans="1:65" s="14" customFormat="1" ht="33.75">
      <c r="B461" s="167"/>
      <c r="D461" s="160" t="s">
        <v>147</v>
      </c>
      <c r="E461" s="168" t="s">
        <v>3</v>
      </c>
      <c r="F461" s="169" t="s">
        <v>498</v>
      </c>
      <c r="H461" s="170">
        <v>53.64</v>
      </c>
      <c r="I461" s="171"/>
      <c r="L461" s="167"/>
      <c r="M461" s="172"/>
      <c r="N461" s="173"/>
      <c r="O461" s="173"/>
      <c r="P461" s="173"/>
      <c r="Q461" s="173"/>
      <c r="R461" s="173"/>
      <c r="S461" s="173"/>
      <c r="T461" s="174"/>
      <c r="AT461" s="168" t="s">
        <v>147</v>
      </c>
      <c r="AU461" s="168" t="s">
        <v>81</v>
      </c>
      <c r="AV461" s="14" t="s">
        <v>81</v>
      </c>
      <c r="AW461" s="14" t="s">
        <v>32</v>
      </c>
      <c r="AX461" s="14" t="s">
        <v>79</v>
      </c>
      <c r="AY461" s="168" t="s">
        <v>136</v>
      </c>
    </row>
    <row r="462" spans="1:65" s="2" customFormat="1" ht="49.15" customHeight="1">
      <c r="A462" s="34"/>
      <c r="B462" s="140"/>
      <c r="C462" s="141" t="s">
        <v>499</v>
      </c>
      <c r="D462" s="141" t="s">
        <v>139</v>
      </c>
      <c r="E462" s="142" t="s">
        <v>500</v>
      </c>
      <c r="F462" s="143" t="s">
        <v>501</v>
      </c>
      <c r="G462" s="144" t="s">
        <v>207</v>
      </c>
      <c r="H462" s="145">
        <v>7</v>
      </c>
      <c r="I462" s="146"/>
      <c r="J462" s="147">
        <f>ROUND(I462*H462,2)</f>
        <v>0</v>
      </c>
      <c r="K462" s="143" t="s">
        <v>142</v>
      </c>
      <c r="L462" s="35"/>
      <c r="M462" s="148" t="s">
        <v>3</v>
      </c>
      <c r="N462" s="149" t="s">
        <v>42</v>
      </c>
      <c r="O462" s="55"/>
      <c r="P462" s="150">
        <f>O462*H462</f>
        <v>0</v>
      </c>
      <c r="Q462" s="150">
        <v>0</v>
      </c>
      <c r="R462" s="150">
        <f>Q462*H462</f>
        <v>0</v>
      </c>
      <c r="S462" s="150">
        <v>4.4999999999999998E-2</v>
      </c>
      <c r="T462" s="151">
        <f>S462*H462</f>
        <v>0.315</v>
      </c>
      <c r="U462" s="34"/>
      <c r="V462" s="34"/>
      <c r="W462" s="34"/>
      <c r="X462" s="34"/>
      <c r="Y462" s="34"/>
      <c r="Z462" s="34"/>
      <c r="AA462" s="34"/>
      <c r="AB462" s="34"/>
      <c r="AC462" s="34"/>
      <c r="AD462" s="34"/>
      <c r="AE462" s="34"/>
      <c r="AR462" s="152" t="s">
        <v>143</v>
      </c>
      <c r="AT462" s="152" t="s">
        <v>139</v>
      </c>
      <c r="AU462" s="152" t="s">
        <v>81</v>
      </c>
      <c r="AY462" s="19" t="s">
        <v>136</v>
      </c>
      <c r="BE462" s="153">
        <f>IF(N462="základní",J462,0)</f>
        <v>0</v>
      </c>
      <c r="BF462" s="153">
        <f>IF(N462="snížená",J462,0)</f>
        <v>0</v>
      </c>
      <c r="BG462" s="153">
        <f>IF(N462="zákl. přenesená",J462,0)</f>
        <v>0</v>
      </c>
      <c r="BH462" s="153">
        <f>IF(N462="sníž. přenesená",J462,0)</f>
        <v>0</v>
      </c>
      <c r="BI462" s="153">
        <f>IF(N462="nulová",J462,0)</f>
        <v>0</v>
      </c>
      <c r="BJ462" s="19" t="s">
        <v>79</v>
      </c>
      <c r="BK462" s="153">
        <f>ROUND(I462*H462,2)</f>
        <v>0</v>
      </c>
      <c r="BL462" s="19" t="s">
        <v>143</v>
      </c>
      <c r="BM462" s="152" t="s">
        <v>502</v>
      </c>
    </row>
    <row r="463" spans="1:65" s="2" customFormat="1">
      <c r="A463" s="34"/>
      <c r="B463" s="35"/>
      <c r="C463" s="34"/>
      <c r="D463" s="154" t="s">
        <v>145</v>
      </c>
      <c r="E463" s="34"/>
      <c r="F463" s="155" t="s">
        <v>503</v>
      </c>
      <c r="G463" s="34"/>
      <c r="H463" s="34"/>
      <c r="I463" s="156"/>
      <c r="J463" s="34"/>
      <c r="K463" s="34"/>
      <c r="L463" s="35"/>
      <c r="M463" s="157"/>
      <c r="N463" s="158"/>
      <c r="O463" s="55"/>
      <c r="P463" s="55"/>
      <c r="Q463" s="55"/>
      <c r="R463" s="55"/>
      <c r="S463" s="55"/>
      <c r="T463" s="56"/>
      <c r="U463" s="34"/>
      <c r="V463" s="34"/>
      <c r="W463" s="34"/>
      <c r="X463" s="34"/>
      <c r="Y463" s="34"/>
      <c r="Z463" s="34"/>
      <c r="AA463" s="34"/>
      <c r="AB463" s="34"/>
      <c r="AC463" s="34"/>
      <c r="AD463" s="34"/>
      <c r="AE463" s="34"/>
      <c r="AT463" s="19" t="s">
        <v>145</v>
      </c>
      <c r="AU463" s="19" t="s">
        <v>81</v>
      </c>
    </row>
    <row r="464" spans="1:65" s="14" customFormat="1">
      <c r="B464" s="167"/>
      <c r="D464" s="160" t="s">
        <v>147</v>
      </c>
      <c r="E464" s="168" t="s">
        <v>3</v>
      </c>
      <c r="F464" s="169" t="s">
        <v>360</v>
      </c>
      <c r="H464" s="170">
        <v>1</v>
      </c>
      <c r="I464" s="171"/>
      <c r="L464" s="167"/>
      <c r="M464" s="172"/>
      <c r="N464" s="173"/>
      <c r="O464" s="173"/>
      <c r="P464" s="173"/>
      <c r="Q464" s="173"/>
      <c r="R464" s="173"/>
      <c r="S464" s="173"/>
      <c r="T464" s="174"/>
      <c r="AT464" s="168" t="s">
        <v>147</v>
      </c>
      <c r="AU464" s="168" t="s">
        <v>81</v>
      </c>
      <c r="AV464" s="14" t="s">
        <v>81</v>
      </c>
      <c r="AW464" s="14" t="s">
        <v>32</v>
      </c>
      <c r="AX464" s="14" t="s">
        <v>71</v>
      </c>
      <c r="AY464" s="168" t="s">
        <v>136</v>
      </c>
    </row>
    <row r="465" spans="1:65" s="14" customFormat="1">
      <c r="B465" s="167"/>
      <c r="D465" s="160" t="s">
        <v>147</v>
      </c>
      <c r="E465" s="168" t="s">
        <v>3</v>
      </c>
      <c r="F465" s="169" t="s">
        <v>361</v>
      </c>
      <c r="H465" s="170">
        <v>1</v>
      </c>
      <c r="I465" s="171"/>
      <c r="L465" s="167"/>
      <c r="M465" s="172"/>
      <c r="N465" s="173"/>
      <c r="O465" s="173"/>
      <c r="P465" s="173"/>
      <c r="Q465" s="173"/>
      <c r="R465" s="173"/>
      <c r="S465" s="173"/>
      <c r="T465" s="174"/>
      <c r="AT465" s="168" t="s">
        <v>147</v>
      </c>
      <c r="AU465" s="168" t="s">
        <v>81</v>
      </c>
      <c r="AV465" s="14" t="s">
        <v>81</v>
      </c>
      <c r="AW465" s="14" t="s">
        <v>32</v>
      </c>
      <c r="AX465" s="14" t="s">
        <v>71</v>
      </c>
      <c r="AY465" s="168" t="s">
        <v>136</v>
      </c>
    </row>
    <row r="466" spans="1:65" s="14" customFormat="1">
      <c r="B466" s="167"/>
      <c r="D466" s="160" t="s">
        <v>147</v>
      </c>
      <c r="E466" s="168" t="s">
        <v>3</v>
      </c>
      <c r="F466" s="169" t="s">
        <v>504</v>
      </c>
      <c r="H466" s="170">
        <v>1</v>
      </c>
      <c r="I466" s="171"/>
      <c r="L466" s="167"/>
      <c r="M466" s="172"/>
      <c r="N466" s="173"/>
      <c r="O466" s="173"/>
      <c r="P466" s="173"/>
      <c r="Q466" s="173"/>
      <c r="R466" s="173"/>
      <c r="S466" s="173"/>
      <c r="T466" s="174"/>
      <c r="AT466" s="168" t="s">
        <v>147</v>
      </c>
      <c r="AU466" s="168" t="s">
        <v>81</v>
      </c>
      <c r="AV466" s="14" t="s">
        <v>81</v>
      </c>
      <c r="AW466" s="14" t="s">
        <v>32</v>
      </c>
      <c r="AX466" s="14" t="s">
        <v>71</v>
      </c>
      <c r="AY466" s="168" t="s">
        <v>136</v>
      </c>
    </row>
    <row r="467" spans="1:65" s="14" customFormat="1">
      <c r="B467" s="167"/>
      <c r="D467" s="160" t="s">
        <v>147</v>
      </c>
      <c r="E467" s="168" t="s">
        <v>3</v>
      </c>
      <c r="F467" s="169" t="s">
        <v>362</v>
      </c>
      <c r="H467" s="170">
        <v>1</v>
      </c>
      <c r="I467" s="171"/>
      <c r="L467" s="167"/>
      <c r="M467" s="172"/>
      <c r="N467" s="173"/>
      <c r="O467" s="173"/>
      <c r="P467" s="173"/>
      <c r="Q467" s="173"/>
      <c r="R467" s="173"/>
      <c r="S467" s="173"/>
      <c r="T467" s="174"/>
      <c r="AT467" s="168" t="s">
        <v>147</v>
      </c>
      <c r="AU467" s="168" t="s">
        <v>81</v>
      </c>
      <c r="AV467" s="14" t="s">
        <v>81</v>
      </c>
      <c r="AW467" s="14" t="s">
        <v>32</v>
      </c>
      <c r="AX467" s="14" t="s">
        <v>71</v>
      </c>
      <c r="AY467" s="168" t="s">
        <v>136</v>
      </c>
    </row>
    <row r="468" spans="1:65" s="14" customFormat="1">
      <c r="B468" s="167"/>
      <c r="D468" s="160" t="s">
        <v>147</v>
      </c>
      <c r="E468" s="168" t="s">
        <v>3</v>
      </c>
      <c r="F468" s="169" t="s">
        <v>355</v>
      </c>
      <c r="H468" s="170">
        <v>1</v>
      </c>
      <c r="I468" s="171"/>
      <c r="L468" s="167"/>
      <c r="M468" s="172"/>
      <c r="N468" s="173"/>
      <c r="O468" s="173"/>
      <c r="P468" s="173"/>
      <c r="Q468" s="173"/>
      <c r="R468" s="173"/>
      <c r="S468" s="173"/>
      <c r="T468" s="174"/>
      <c r="AT468" s="168" t="s">
        <v>147</v>
      </c>
      <c r="AU468" s="168" t="s">
        <v>81</v>
      </c>
      <c r="AV468" s="14" t="s">
        <v>81</v>
      </c>
      <c r="AW468" s="14" t="s">
        <v>32</v>
      </c>
      <c r="AX468" s="14" t="s">
        <v>71</v>
      </c>
      <c r="AY468" s="168" t="s">
        <v>136</v>
      </c>
    </row>
    <row r="469" spans="1:65" s="14" customFormat="1">
      <c r="B469" s="167"/>
      <c r="D469" s="160" t="s">
        <v>147</v>
      </c>
      <c r="E469" s="168" t="s">
        <v>3</v>
      </c>
      <c r="F469" s="169" t="s">
        <v>363</v>
      </c>
      <c r="H469" s="170">
        <v>1</v>
      </c>
      <c r="I469" s="171"/>
      <c r="L469" s="167"/>
      <c r="M469" s="172"/>
      <c r="N469" s="173"/>
      <c r="O469" s="173"/>
      <c r="P469" s="173"/>
      <c r="Q469" s="173"/>
      <c r="R469" s="173"/>
      <c r="S469" s="173"/>
      <c r="T469" s="174"/>
      <c r="AT469" s="168" t="s">
        <v>147</v>
      </c>
      <c r="AU469" s="168" t="s">
        <v>81</v>
      </c>
      <c r="AV469" s="14" t="s">
        <v>81</v>
      </c>
      <c r="AW469" s="14" t="s">
        <v>32</v>
      </c>
      <c r="AX469" s="14" t="s">
        <v>71</v>
      </c>
      <c r="AY469" s="168" t="s">
        <v>136</v>
      </c>
    </row>
    <row r="470" spans="1:65" s="14" customFormat="1">
      <c r="B470" s="167"/>
      <c r="D470" s="160" t="s">
        <v>147</v>
      </c>
      <c r="E470" s="168" t="s">
        <v>3</v>
      </c>
      <c r="F470" s="169" t="s">
        <v>375</v>
      </c>
      <c r="H470" s="170">
        <v>1</v>
      </c>
      <c r="I470" s="171"/>
      <c r="L470" s="167"/>
      <c r="M470" s="172"/>
      <c r="N470" s="173"/>
      <c r="O470" s="173"/>
      <c r="P470" s="173"/>
      <c r="Q470" s="173"/>
      <c r="R470" s="173"/>
      <c r="S470" s="173"/>
      <c r="T470" s="174"/>
      <c r="AT470" s="168" t="s">
        <v>147</v>
      </c>
      <c r="AU470" s="168" t="s">
        <v>81</v>
      </c>
      <c r="AV470" s="14" t="s">
        <v>81</v>
      </c>
      <c r="AW470" s="14" t="s">
        <v>32</v>
      </c>
      <c r="AX470" s="14" t="s">
        <v>71</v>
      </c>
      <c r="AY470" s="168" t="s">
        <v>136</v>
      </c>
    </row>
    <row r="471" spans="1:65" s="16" customFormat="1">
      <c r="B471" s="183"/>
      <c r="D471" s="160" t="s">
        <v>147</v>
      </c>
      <c r="E471" s="184" t="s">
        <v>3</v>
      </c>
      <c r="F471" s="185" t="s">
        <v>153</v>
      </c>
      <c r="H471" s="186">
        <v>7</v>
      </c>
      <c r="I471" s="187"/>
      <c r="L471" s="183"/>
      <c r="M471" s="188"/>
      <c r="N471" s="189"/>
      <c r="O471" s="189"/>
      <c r="P471" s="189"/>
      <c r="Q471" s="189"/>
      <c r="R471" s="189"/>
      <c r="S471" s="189"/>
      <c r="T471" s="190"/>
      <c r="AT471" s="184" t="s">
        <v>147</v>
      </c>
      <c r="AU471" s="184" t="s">
        <v>81</v>
      </c>
      <c r="AV471" s="16" t="s">
        <v>143</v>
      </c>
      <c r="AW471" s="16" t="s">
        <v>32</v>
      </c>
      <c r="AX471" s="16" t="s">
        <v>79</v>
      </c>
      <c r="AY471" s="184" t="s">
        <v>136</v>
      </c>
    </row>
    <row r="472" spans="1:65" s="2" customFormat="1" ht="49.15" customHeight="1">
      <c r="A472" s="34"/>
      <c r="B472" s="140"/>
      <c r="C472" s="141" t="s">
        <v>505</v>
      </c>
      <c r="D472" s="141" t="s">
        <v>139</v>
      </c>
      <c r="E472" s="142" t="s">
        <v>506</v>
      </c>
      <c r="F472" s="143" t="s">
        <v>507</v>
      </c>
      <c r="G472" s="144" t="s">
        <v>207</v>
      </c>
      <c r="H472" s="145">
        <v>13</v>
      </c>
      <c r="I472" s="146"/>
      <c r="J472" s="147">
        <f>ROUND(I472*H472,2)</f>
        <v>0</v>
      </c>
      <c r="K472" s="143" t="s">
        <v>142</v>
      </c>
      <c r="L472" s="35"/>
      <c r="M472" s="148" t="s">
        <v>3</v>
      </c>
      <c r="N472" s="149" t="s">
        <v>42</v>
      </c>
      <c r="O472" s="55"/>
      <c r="P472" s="150">
        <f>O472*H472</f>
        <v>0</v>
      </c>
      <c r="Q472" s="150">
        <v>0</v>
      </c>
      <c r="R472" s="150">
        <f>Q472*H472</f>
        <v>0</v>
      </c>
      <c r="S472" s="150">
        <v>8.9999999999999993E-3</v>
      </c>
      <c r="T472" s="151">
        <f>S472*H472</f>
        <v>0.11699999999999999</v>
      </c>
      <c r="U472" s="34"/>
      <c r="V472" s="34"/>
      <c r="W472" s="34"/>
      <c r="X472" s="34"/>
      <c r="Y472" s="34"/>
      <c r="Z472" s="34"/>
      <c r="AA472" s="34"/>
      <c r="AB472" s="34"/>
      <c r="AC472" s="34"/>
      <c r="AD472" s="34"/>
      <c r="AE472" s="34"/>
      <c r="AR472" s="152" t="s">
        <v>143</v>
      </c>
      <c r="AT472" s="152" t="s">
        <v>139</v>
      </c>
      <c r="AU472" s="152" t="s">
        <v>81</v>
      </c>
      <c r="AY472" s="19" t="s">
        <v>136</v>
      </c>
      <c r="BE472" s="153">
        <f>IF(N472="základní",J472,0)</f>
        <v>0</v>
      </c>
      <c r="BF472" s="153">
        <f>IF(N472="snížená",J472,0)</f>
        <v>0</v>
      </c>
      <c r="BG472" s="153">
        <f>IF(N472="zákl. přenesená",J472,0)</f>
        <v>0</v>
      </c>
      <c r="BH472" s="153">
        <f>IF(N472="sníž. přenesená",J472,0)</f>
        <v>0</v>
      </c>
      <c r="BI472" s="153">
        <f>IF(N472="nulová",J472,0)</f>
        <v>0</v>
      </c>
      <c r="BJ472" s="19" t="s">
        <v>79</v>
      </c>
      <c r="BK472" s="153">
        <f>ROUND(I472*H472,2)</f>
        <v>0</v>
      </c>
      <c r="BL472" s="19" t="s">
        <v>143</v>
      </c>
      <c r="BM472" s="152" t="s">
        <v>508</v>
      </c>
    </row>
    <row r="473" spans="1:65" s="2" customFormat="1">
      <c r="A473" s="34"/>
      <c r="B473" s="35"/>
      <c r="C473" s="34"/>
      <c r="D473" s="154" t="s">
        <v>145</v>
      </c>
      <c r="E473" s="34"/>
      <c r="F473" s="155" t="s">
        <v>509</v>
      </c>
      <c r="G473" s="34"/>
      <c r="H473" s="34"/>
      <c r="I473" s="156"/>
      <c r="J473" s="34"/>
      <c r="K473" s="34"/>
      <c r="L473" s="35"/>
      <c r="M473" s="157"/>
      <c r="N473" s="158"/>
      <c r="O473" s="55"/>
      <c r="P473" s="55"/>
      <c r="Q473" s="55"/>
      <c r="R473" s="55"/>
      <c r="S473" s="55"/>
      <c r="T473" s="56"/>
      <c r="U473" s="34"/>
      <c r="V473" s="34"/>
      <c r="W473" s="34"/>
      <c r="X473" s="34"/>
      <c r="Y473" s="34"/>
      <c r="Z473" s="34"/>
      <c r="AA473" s="34"/>
      <c r="AB473" s="34"/>
      <c r="AC473" s="34"/>
      <c r="AD473" s="34"/>
      <c r="AE473" s="34"/>
      <c r="AT473" s="19" t="s">
        <v>145</v>
      </c>
      <c r="AU473" s="19" t="s">
        <v>81</v>
      </c>
    </row>
    <row r="474" spans="1:65" s="14" customFormat="1">
      <c r="B474" s="167"/>
      <c r="D474" s="160" t="s">
        <v>147</v>
      </c>
      <c r="E474" s="168" t="s">
        <v>3</v>
      </c>
      <c r="F474" s="169" t="s">
        <v>380</v>
      </c>
      <c r="H474" s="170">
        <v>1</v>
      </c>
      <c r="I474" s="171"/>
      <c r="L474" s="167"/>
      <c r="M474" s="172"/>
      <c r="N474" s="173"/>
      <c r="O474" s="173"/>
      <c r="P474" s="173"/>
      <c r="Q474" s="173"/>
      <c r="R474" s="173"/>
      <c r="S474" s="173"/>
      <c r="T474" s="174"/>
      <c r="AT474" s="168" t="s">
        <v>147</v>
      </c>
      <c r="AU474" s="168" t="s">
        <v>81</v>
      </c>
      <c r="AV474" s="14" t="s">
        <v>81</v>
      </c>
      <c r="AW474" s="14" t="s">
        <v>32</v>
      </c>
      <c r="AX474" s="14" t="s">
        <v>71</v>
      </c>
      <c r="AY474" s="168" t="s">
        <v>136</v>
      </c>
    </row>
    <row r="475" spans="1:65" s="14" customFormat="1">
      <c r="B475" s="167"/>
      <c r="D475" s="160" t="s">
        <v>147</v>
      </c>
      <c r="E475" s="168" t="s">
        <v>3</v>
      </c>
      <c r="F475" s="169" t="s">
        <v>510</v>
      </c>
      <c r="H475" s="170">
        <v>2</v>
      </c>
      <c r="I475" s="171"/>
      <c r="L475" s="167"/>
      <c r="M475" s="172"/>
      <c r="N475" s="173"/>
      <c r="O475" s="173"/>
      <c r="P475" s="173"/>
      <c r="Q475" s="173"/>
      <c r="R475" s="173"/>
      <c r="S475" s="173"/>
      <c r="T475" s="174"/>
      <c r="AT475" s="168" t="s">
        <v>147</v>
      </c>
      <c r="AU475" s="168" t="s">
        <v>81</v>
      </c>
      <c r="AV475" s="14" t="s">
        <v>81</v>
      </c>
      <c r="AW475" s="14" t="s">
        <v>32</v>
      </c>
      <c r="AX475" s="14" t="s">
        <v>71</v>
      </c>
      <c r="AY475" s="168" t="s">
        <v>136</v>
      </c>
    </row>
    <row r="476" spans="1:65" s="14" customFormat="1">
      <c r="B476" s="167"/>
      <c r="D476" s="160" t="s">
        <v>147</v>
      </c>
      <c r="E476" s="168" t="s">
        <v>3</v>
      </c>
      <c r="F476" s="169" t="s">
        <v>511</v>
      </c>
      <c r="H476" s="170">
        <v>1</v>
      </c>
      <c r="I476" s="171"/>
      <c r="L476" s="167"/>
      <c r="M476" s="172"/>
      <c r="N476" s="173"/>
      <c r="O476" s="173"/>
      <c r="P476" s="173"/>
      <c r="Q476" s="173"/>
      <c r="R476" s="173"/>
      <c r="S476" s="173"/>
      <c r="T476" s="174"/>
      <c r="AT476" s="168" t="s">
        <v>147</v>
      </c>
      <c r="AU476" s="168" t="s">
        <v>81</v>
      </c>
      <c r="AV476" s="14" t="s">
        <v>81</v>
      </c>
      <c r="AW476" s="14" t="s">
        <v>32</v>
      </c>
      <c r="AX476" s="14" t="s">
        <v>71</v>
      </c>
      <c r="AY476" s="168" t="s">
        <v>136</v>
      </c>
    </row>
    <row r="477" spans="1:65" s="14" customFormat="1">
      <c r="B477" s="167"/>
      <c r="D477" s="160" t="s">
        <v>147</v>
      </c>
      <c r="E477" s="168" t="s">
        <v>3</v>
      </c>
      <c r="F477" s="169" t="s">
        <v>512</v>
      </c>
      <c r="H477" s="170">
        <v>1</v>
      </c>
      <c r="I477" s="171"/>
      <c r="L477" s="167"/>
      <c r="M477" s="172"/>
      <c r="N477" s="173"/>
      <c r="O477" s="173"/>
      <c r="P477" s="173"/>
      <c r="Q477" s="173"/>
      <c r="R477" s="173"/>
      <c r="S477" s="173"/>
      <c r="T477" s="174"/>
      <c r="AT477" s="168" t="s">
        <v>147</v>
      </c>
      <c r="AU477" s="168" t="s">
        <v>81</v>
      </c>
      <c r="AV477" s="14" t="s">
        <v>81</v>
      </c>
      <c r="AW477" s="14" t="s">
        <v>32</v>
      </c>
      <c r="AX477" s="14" t="s">
        <v>71</v>
      </c>
      <c r="AY477" s="168" t="s">
        <v>136</v>
      </c>
    </row>
    <row r="478" spans="1:65" s="14" customFormat="1">
      <c r="B478" s="167"/>
      <c r="D478" s="160" t="s">
        <v>147</v>
      </c>
      <c r="E478" s="168" t="s">
        <v>3</v>
      </c>
      <c r="F478" s="169" t="s">
        <v>513</v>
      </c>
      <c r="H478" s="170">
        <v>1</v>
      </c>
      <c r="I478" s="171"/>
      <c r="L478" s="167"/>
      <c r="M478" s="172"/>
      <c r="N478" s="173"/>
      <c r="O478" s="173"/>
      <c r="P478" s="173"/>
      <c r="Q478" s="173"/>
      <c r="R478" s="173"/>
      <c r="S478" s="173"/>
      <c r="T478" s="174"/>
      <c r="AT478" s="168" t="s">
        <v>147</v>
      </c>
      <c r="AU478" s="168" t="s">
        <v>81</v>
      </c>
      <c r="AV478" s="14" t="s">
        <v>81</v>
      </c>
      <c r="AW478" s="14" t="s">
        <v>32</v>
      </c>
      <c r="AX478" s="14" t="s">
        <v>71</v>
      </c>
      <c r="AY478" s="168" t="s">
        <v>136</v>
      </c>
    </row>
    <row r="479" spans="1:65" s="14" customFormat="1">
      <c r="B479" s="167"/>
      <c r="D479" s="160" t="s">
        <v>147</v>
      </c>
      <c r="E479" s="168" t="s">
        <v>3</v>
      </c>
      <c r="F479" s="169" t="s">
        <v>389</v>
      </c>
      <c r="H479" s="170">
        <v>2</v>
      </c>
      <c r="I479" s="171"/>
      <c r="L479" s="167"/>
      <c r="M479" s="172"/>
      <c r="N479" s="173"/>
      <c r="O479" s="173"/>
      <c r="P479" s="173"/>
      <c r="Q479" s="173"/>
      <c r="R479" s="173"/>
      <c r="S479" s="173"/>
      <c r="T479" s="174"/>
      <c r="AT479" s="168" t="s">
        <v>147</v>
      </c>
      <c r="AU479" s="168" t="s">
        <v>81</v>
      </c>
      <c r="AV479" s="14" t="s">
        <v>81</v>
      </c>
      <c r="AW479" s="14" t="s">
        <v>32</v>
      </c>
      <c r="AX479" s="14" t="s">
        <v>71</v>
      </c>
      <c r="AY479" s="168" t="s">
        <v>136</v>
      </c>
    </row>
    <row r="480" spans="1:65" s="14" customFormat="1">
      <c r="B480" s="167"/>
      <c r="D480" s="160" t="s">
        <v>147</v>
      </c>
      <c r="E480" s="168" t="s">
        <v>3</v>
      </c>
      <c r="F480" s="169" t="s">
        <v>390</v>
      </c>
      <c r="H480" s="170">
        <v>1</v>
      </c>
      <c r="I480" s="171"/>
      <c r="L480" s="167"/>
      <c r="M480" s="172"/>
      <c r="N480" s="173"/>
      <c r="O480" s="173"/>
      <c r="P480" s="173"/>
      <c r="Q480" s="173"/>
      <c r="R480" s="173"/>
      <c r="S480" s="173"/>
      <c r="T480" s="174"/>
      <c r="AT480" s="168" t="s">
        <v>147</v>
      </c>
      <c r="AU480" s="168" t="s">
        <v>81</v>
      </c>
      <c r="AV480" s="14" t="s">
        <v>81</v>
      </c>
      <c r="AW480" s="14" t="s">
        <v>32</v>
      </c>
      <c r="AX480" s="14" t="s">
        <v>71</v>
      </c>
      <c r="AY480" s="168" t="s">
        <v>136</v>
      </c>
    </row>
    <row r="481" spans="1:65" s="14" customFormat="1">
      <c r="B481" s="167"/>
      <c r="D481" s="160" t="s">
        <v>147</v>
      </c>
      <c r="E481" s="168" t="s">
        <v>3</v>
      </c>
      <c r="F481" s="169" t="s">
        <v>391</v>
      </c>
      <c r="H481" s="170">
        <v>1</v>
      </c>
      <c r="I481" s="171"/>
      <c r="L481" s="167"/>
      <c r="M481" s="172"/>
      <c r="N481" s="173"/>
      <c r="O481" s="173"/>
      <c r="P481" s="173"/>
      <c r="Q481" s="173"/>
      <c r="R481" s="173"/>
      <c r="S481" s="173"/>
      <c r="T481" s="174"/>
      <c r="AT481" s="168" t="s">
        <v>147</v>
      </c>
      <c r="AU481" s="168" t="s">
        <v>81</v>
      </c>
      <c r="AV481" s="14" t="s">
        <v>81</v>
      </c>
      <c r="AW481" s="14" t="s">
        <v>32</v>
      </c>
      <c r="AX481" s="14" t="s">
        <v>71</v>
      </c>
      <c r="AY481" s="168" t="s">
        <v>136</v>
      </c>
    </row>
    <row r="482" spans="1:65" s="14" customFormat="1">
      <c r="B482" s="167"/>
      <c r="D482" s="160" t="s">
        <v>147</v>
      </c>
      <c r="E482" s="168" t="s">
        <v>3</v>
      </c>
      <c r="F482" s="169" t="s">
        <v>382</v>
      </c>
      <c r="H482" s="170">
        <v>1</v>
      </c>
      <c r="I482" s="171"/>
      <c r="L482" s="167"/>
      <c r="M482" s="172"/>
      <c r="N482" s="173"/>
      <c r="O482" s="173"/>
      <c r="P482" s="173"/>
      <c r="Q482" s="173"/>
      <c r="R482" s="173"/>
      <c r="S482" s="173"/>
      <c r="T482" s="174"/>
      <c r="AT482" s="168" t="s">
        <v>147</v>
      </c>
      <c r="AU482" s="168" t="s">
        <v>81</v>
      </c>
      <c r="AV482" s="14" t="s">
        <v>81</v>
      </c>
      <c r="AW482" s="14" t="s">
        <v>32</v>
      </c>
      <c r="AX482" s="14" t="s">
        <v>71</v>
      </c>
      <c r="AY482" s="168" t="s">
        <v>136</v>
      </c>
    </row>
    <row r="483" spans="1:65" s="14" customFormat="1">
      <c r="B483" s="167"/>
      <c r="D483" s="160" t="s">
        <v>147</v>
      </c>
      <c r="E483" s="168" t="s">
        <v>3</v>
      </c>
      <c r="F483" s="169" t="s">
        <v>392</v>
      </c>
      <c r="H483" s="170">
        <v>1</v>
      </c>
      <c r="I483" s="171"/>
      <c r="L483" s="167"/>
      <c r="M483" s="172"/>
      <c r="N483" s="173"/>
      <c r="O483" s="173"/>
      <c r="P483" s="173"/>
      <c r="Q483" s="173"/>
      <c r="R483" s="173"/>
      <c r="S483" s="173"/>
      <c r="T483" s="174"/>
      <c r="AT483" s="168" t="s">
        <v>147</v>
      </c>
      <c r="AU483" s="168" t="s">
        <v>81</v>
      </c>
      <c r="AV483" s="14" t="s">
        <v>81</v>
      </c>
      <c r="AW483" s="14" t="s">
        <v>32</v>
      </c>
      <c r="AX483" s="14" t="s">
        <v>71</v>
      </c>
      <c r="AY483" s="168" t="s">
        <v>136</v>
      </c>
    </row>
    <row r="484" spans="1:65" s="14" customFormat="1">
      <c r="B484" s="167"/>
      <c r="D484" s="160" t="s">
        <v>147</v>
      </c>
      <c r="E484" s="168" t="s">
        <v>3</v>
      </c>
      <c r="F484" s="169" t="s">
        <v>514</v>
      </c>
      <c r="H484" s="170">
        <v>1</v>
      </c>
      <c r="I484" s="171"/>
      <c r="L484" s="167"/>
      <c r="M484" s="172"/>
      <c r="N484" s="173"/>
      <c r="O484" s="173"/>
      <c r="P484" s="173"/>
      <c r="Q484" s="173"/>
      <c r="R484" s="173"/>
      <c r="S484" s="173"/>
      <c r="T484" s="174"/>
      <c r="AT484" s="168" t="s">
        <v>147</v>
      </c>
      <c r="AU484" s="168" t="s">
        <v>81</v>
      </c>
      <c r="AV484" s="14" t="s">
        <v>81</v>
      </c>
      <c r="AW484" s="14" t="s">
        <v>32</v>
      </c>
      <c r="AX484" s="14" t="s">
        <v>71</v>
      </c>
      <c r="AY484" s="168" t="s">
        <v>136</v>
      </c>
    </row>
    <row r="485" spans="1:65" s="16" customFormat="1">
      <c r="B485" s="183"/>
      <c r="D485" s="160" t="s">
        <v>147</v>
      </c>
      <c r="E485" s="184" t="s">
        <v>3</v>
      </c>
      <c r="F485" s="185" t="s">
        <v>153</v>
      </c>
      <c r="H485" s="186">
        <v>13</v>
      </c>
      <c r="I485" s="187"/>
      <c r="L485" s="183"/>
      <c r="M485" s="188"/>
      <c r="N485" s="189"/>
      <c r="O485" s="189"/>
      <c r="P485" s="189"/>
      <c r="Q485" s="189"/>
      <c r="R485" s="189"/>
      <c r="S485" s="189"/>
      <c r="T485" s="190"/>
      <c r="AT485" s="184" t="s">
        <v>147</v>
      </c>
      <c r="AU485" s="184" t="s">
        <v>81</v>
      </c>
      <c r="AV485" s="16" t="s">
        <v>143</v>
      </c>
      <c r="AW485" s="16" t="s">
        <v>32</v>
      </c>
      <c r="AX485" s="16" t="s">
        <v>79</v>
      </c>
      <c r="AY485" s="184" t="s">
        <v>136</v>
      </c>
    </row>
    <row r="486" spans="1:65" s="2" customFormat="1" ht="21.75" customHeight="1">
      <c r="A486" s="34"/>
      <c r="B486" s="140"/>
      <c r="C486" s="141" t="s">
        <v>515</v>
      </c>
      <c r="D486" s="141" t="s">
        <v>139</v>
      </c>
      <c r="E486" s="142" t="s">
        <v>516</v>
      </c>
      <c r="F486" s="143" t="s">
        <v>517</v>
      </c>
      <c r="G486" s="144" t="s">
        <v>95</v>
      </c>
      <c r="H486" s="145">
        <v>34.799999999999997</v>
      </c>
      <c r="I486" s="146"/>
      <c r="J486" s="147">
        <f>ROUND(I486*H486,2)</f>
        <v>0</v>
      </c>
      <c r="K486" s="143" t="s">
        <v>142</v>
      </c>
      <c r="L486" s="35"/>
      <c r="M486" s="148" t="s">
        <v>3</v>
      </c>
      <c r="N486" s="149" t="s">
        <v>42</v>
      </c>
      <c r="O486" s="55"/>
      <c r="P486" s="150">
        <f>O486*H486</f>
        <v>0</v>
      </c>
      <c r="Q486" s="150">
        <v>0</v>
      </c>
      <c r="R486" s="150">
        <f>Q486*H486</f>
        <v>0</v>
      </c>
      <c r="S486" s="150">
        <v>0</v>
      </c>
      <c r="T486" s="151">
        <f>S486*H486</f>
        <v>0</v>
      </c>
      <c r="U486" s="34"/>
      <c r="V486" s="34"/>
      <c r="W486" s="34"/>
      <c r="X486" s="34"/>
      <c r="Y486" s="34"/>
      <c r="Z486" s="34"/>
      <c r="AA486" s="34"/>
      <c r="AB486" s="34"/>
      <c r="AC486" s="34"/>
      <c r="AD486" s="34"/>
      <c r="AE486" s="34"/>
      <c r="AR486" s="152" t="s">
        <v>143</v>
      </c>
      <c r="AT486" s="152" t="s">
        <v>139</v>
      </c>
      <c r="AU486" s="152" t="s">
        <v>81</v>
      </c>
      <c r="AY486" s="19" t="s">
        <v>136</v>
      </c>
      <c r="BE486" s="153">
        <f>IF(N486="základní",J486,0)</f>
        <v>0</v>
      </c>
      <c r="BF486" s="153">
        <f>IF(N486="snížená",J486,0)</f>
        <v>0</v>
      </c>
      <c r="BG486" s="153">
        <f>IF(N486="zákl. přenesená",J486,0)</f>
        <v>0</v>
      </c>
      <c r="BH486" s="153">
        <f>IF(N486="sníž. přenesená",J486,0)</f>
        <v>0</v>
      </c>
      <c r="BI486" s="153">
        <f>IF(N486="nulová",J486,0)</f>
        <v>0</v>
      </c>
      <c r="BJ486" s="19" t="s">
        <v>79</v>
      </c>
      <c r="BK486" s="153">
        <f>ROUND(I486*H486,2)</f>
        <v>0</v>
      </c>
      <c r="BL486" s="19" t="s">
        <v>143</v>
      </c>
      <c r="BM486" s="152" t="s">
        <v>518</v>
      </c>
    </row>
    <row r="487" spans="1:65" s="2" customFormat="1">
      <c r="A487" s="34"/>
      <c r="B487" s="35"/>
      <c r="C487" s="34"/>
      <c r="D487" s="154" t="s">
        <v>145</v>
      </c>
      <c r="E487" s="34"/>
      <c r="F487" s="155" t="s">
        <v>519</v>
      </c>
      <c r="G487" s="34"/>
      <c r="H487" s="34"/>
      <c r="I487" s="156"/>
      <c r="J487" s="34"/>
      <c r="K487" s="34"/>
      <c r="L487" s="35"/>
      <c r="M487" s="157"/>
      <c r="N487" s="158"/>
      <c r="O487" s="55"/>
      <c r="P487" s="55"/>
      <c r="Q487" s="55"/>
      <c r="R487" s="55"/>
      <c r="S487" s="55"/>
      <c r="T487" s="56"/>
      <c r="U487" s="34"/>
      <c r="V487" s="34"/>
      <c r="W487" s="34"/>
      <c r="X487" s="34"/>
      <c r="Y487" s="34"/>
      <c r="Z487" s="34"/>
      <c r="AA487" s="34"/>
      <c r="AB487" s="34"/>
      <c r="AC487" s="34"/>
      <c r="AD487" s="34"/>
      <c r="AE487" s="34"/>
      <c r="AT487" s="19" t="s">
        <v>145</v>
      </c>
      <c r="AU487" s="19" t="s">
        <v>81</v>
      </c>
    </row>
    <row r="488" spans="1:65" s="13" customFormat="1" ht="22.5">
      <c r="B488" s="159"/>
      <c r="D488" s="160" t="s">
        <v>147</v>
      </c>
      <c r="E488" s="161" t="s">
        <v>3</v>
      </c>
      <c r="F488" s="162" t="s">
        <v>520</v>
      </c>
      <c r="H488" s="161" t="s">
        <v>3</v>
      </c>
      <c r="I488" s="163"/>
      <c r="L488" s="159"/>
      <c r="M488" s="164"/>
      <c r="N488" s="165"/>
      <c r="O488" s="165"/>
      <c r="P488" s="165"/>
      <c r="Q488" s="165"/>
      <c r="R488" s="165"/>
      <c r="S488" s="165"/>
      <c r="T488" s="166"/>
      <c r="AT488" s="161" t="s">
        <v>147</v>
      </c>
      <c r="AU488" s="161" t="s">
        <v>81</v>
      </c>
      <c r="AV488" s="13" t="s">
        <v>79</v>
      </c>
      <c r="AW488" s="13" t="s">
        <v>32</v>
      </c>
      <c r="AX488" s="13" t="s">
        <v>71</v>
      </c>
      <c r="AY488" s="161" t="s">
        <v>136</v>
      </c>
    </row>
    <row r="489" spans="1:65" s="14" customFormat="1">
      <c r="B489" s="167"/>
      <c r="D489" s="160" t="s">
        <v>147</v>
      </c>
      <c r="E489" s="168" t="s">
        <v>3</v>
      </c>
      <c r="F489" s="169" t="s">
        <v>521</v>
      </c>
      <c r="H489" s="170">
        <v>2.4</v>
      </c>
      <c r="I489" s="171"/>
      <c r="L489" s="167"/>
      <c r="M489" s="172"/>
      <c r="N489" s="173"/>
      <c r="O489" s="173"/>
      <c r="P489" s="173"/>
      <c r="Q489" s="173"/>
      <c r="R489" s="173"/>
      <c r="S489" s="173"/>
      <c r="T489" s="174"/>
      <c r="AT489" s="168" t="s">
        <v>147</v>
      </c>
      <c r="AU489" s="168" t="s">
        <v>81</v>
      </c>
      <c r="AV489" s="14" t="s">
        <v>81</v>
      </c>
      <c r="AW489" s="14" t="s">
        <v>32</v>
      </c>
      <c r="AX489" s="14" t="s">
        <v>71</v>
      </c>
      <c r="AY489" s="168" t="s">
        <v>136</v>
      </c>
    </row>
    <row r="490" spans="1:65" s="14" customFormat="1">
      <c r="B490" s="167"/>
      <c r="D490" s="160" t="s">
        <v>147</v>
      </c>
      <c r="E490" s="168" t="s">
        <v>3</v>
      </c>
      <c r="F490" s="169" t="s">
        <v>522</v>
      </c>
      <c r="H490" s="170">
        <v>2.4</v>
      </c>
      <c r="I490" s="171"/>
      <c r="L490" s="167"/>
      <c r="M490" s="172"/>
      <c r="N490" s="173"/>
      <c r="O490" s="173"/>
      <c r="P490" s="173"/>
      <c r="Q490" s="173"/>
      <c r="R490" s="173"/>
      <c r="S490" s="173"/>
      <c r="T490" s="174"/>
      <c r="AT490" s="168" t="s">
        <v>147</v>
      </c>
      <c r="AU490" s="168" t="s">
        <v>81</v>
      </c>
      <c r="AV490" s="14" t="s">
        <v>81</v>
      </c>
      <c r="AW490" s="14" t="s">
        <v>32</v>
      </c>
      <c r="AX490" s="14" t="s">
        <v>71</v>
      </c>
      <c r="AY490" s="168" t="s">
        <v>136</v>
      </c>
    </row>
    <row r="491" spans="1:65" s="14" customFormat="1">
      <c r="B491" s="167"/>
      <c r="D491" s="160" t="s">
        <v>147</v>
      </c>
      <c r="E491" s="168" t="s">
        <v>3</v>
      </c>
      <c r="F491" s="169" t="s">
        <v>523</v>
      </c>
      <c r="H491" s="170">
        <v>1.8</v>
      </c>
      <c r="I491" s="171"/>
      <c r="L491" s="167"/>
      <c r="M491" s="172"/>
      <c r="N491" s="173"/>
      <c r="O491" s="173"/>
      <c r="P491" s="173"/>
      <c r="Q491" s="173"/>
      <c r="R491" s="173"/>
      <c r="S491" s="173"/>
      <c r="T491" s="174"/>
      <c r="AT491" s="168" t="s">
        <v>147</v>
      </c>
      <c r="AU491" s="168" t="s">
        <v>81</v>
      </c>
      <c r="AV491" s="14" t="s">
        <v>81</v>
      </c>
      <c r="AW491" s="14" t="s">
        <v>32</v>
      </c>
      <c r="AX491" s="14" t="s">
        <v>71</v>
      </c>
      <c r="AY491" s="168" t="s">
        <v>136</v>
      </c>
    </row>
    <row r="492" spans="1:65" s="14" customFormat="1">
      <c r="B492" s="167"/>
      <c r="D492" s="160" t="s">
        <v>147</v>
      </c>
      <c r="E492" s="168" t="s">
        <v>3</v>
      </c>
      <c r="F492" s="169" t="s">
        <v>524</v>
      </c>
      <c r="H492" s="170">
        <v>3.2</v>
      </c>
      <c r="I492" s="171"/>
      <c r="L492" s="167"/>
      <c r="M492" s="172"/>
      <c r="N492" s="173"/>
      <c r="O492" s="173"/>
      <c r="P492" s="173"/>
      <c r="Q492" s="173"/>
      <c r="R492" s="173"/>
      <c r="S492" s="173"/>
      <c r="T492" s="174"/>
      <c r="AT492" s="168" t="s">
        <v>147</v>
      </c>
      <c r="AU492" s="168" t="s">
        <v>81</v>
      </c>
      <c r="AV492" s="14" t="s">
        <v>81</v>
      </c>
      <c r="AW492" s="14" t="s">
        <v>32</v>
      </c>
      <c r="AX492" s="14" t="s">
        <v>71</v>
      </c>
      <c r="AY492" s="168" t="s">
        <v>136</v>
      </c>
    </row>
    <row r="493" spans="1:65" s="14" customFormat="1">
      <c r="B493" s="167"/>
      <c r="D493" s="160" t="s">
        <v>147</v>
      </c>
      <c r="E493" s="168" t="s">
        <v>3</v>
      </c>
      <c r="F493" s="169" t="s">
        <v>525</v>
      </c>
      <c r="H493" s="170">
        <v>3.6</v>
      </c>
      <c r="I493" s="171"/>
      <c r="L493" s="167"/>
      <c r="M493" s="172"/>
      <c r="N493" s="173"/>
      <c r="O493" s="173"/>
      <c r="P493" s="173"/>
      <c r="Q493" s="173"/>
      <c r="R493" s="173"/>
      <c r="S493" s="173"/>
      <c r="T493" s="174"/>
      <c r="AT493" s="168" t="s">
        <v>147</v>
      </c>
      <c r="AU493" s="168" t="s">
        <v>81</v>
      </c>
      <c r="AV493" s="14" t="s">
        <v>81</v>
      </c>
      <c r="AW493" s="14" t="s">
        <v>32</v>
      </c>
      <c r="AX493" s="14" t="s">
        <v>71</v>
      </c>
      <c r="AY493" s="168" t="s">
        <v>136</v>
      </c>
    </row>
    <row r="494" spans="1:65" s="14" customFormat="1">
      <c r="B494" s="167"/>
      <c r="D494" s="160" t="s">
        <v>147</v>
      </c>
      <c r="E494" s="168" t="s">
        <v>3</v>
      </c>
      <c r="F494" s="169" t="s">
        <v>526</v>
      </c>
      <c r="H494" s="170">
        <v>6.8</v>
      </c>
      <c r="I494" s="171"/>
      <c r="L494" s="167"/>
      <c r="M494" s="172"/>
      <c r="N494" s="173"/>
      <c r="O494" s="173"/>
      <c r="P494" s="173"/>
      <c r="Q494" s="173"/>
      <c r="R494" s="173"/>
      <c r="S494" s="173"/>
      <c r="T494" s="174"/>
      <c r="AT494" s="168" t="s">
        <v>147</v>
      </c>
      <c r="AU494" s="168" t="s">
        <v>81</v>
      </c>
      <c r="AV494" s="14" t="s">
        <v>81</v>
      </c>
      <c r="AW494" s="14" t="s">
        <v>32</v>
      </c>
      <c r="AX494" s="14" t="s">
        <v>71</v>
      </c>
      <c r="AY494" s="168" t="s">
        <v>136</v>
      </c>
    </row>
    <row r="495" spans="1:65" s="14" customFormat="1">
      <c r="B495" s="167"/>
      <c r="D495" s="160" t="s">
        <v>147</v>
      </c>
      <c r="E495" s="168" t="s">
        <v>3</v>
      </c>
      <c r="F495" s="169" t="s">
        <v>527</v>
      </c>
      <c r="H495" s="170">
        <v>3.4</v>
      </c>
      <c r="I495" s="171"/>
      <c r="L495" s="167"/>
      <c r="M495" s="172"/>
      <c r="N495" s="173"/>
      <c r="O495" s="173"/>
      <c r="P495" s="173"/>
      <c r="Q495" s="173"/>
      <c r="R495" s="173"/>
      <c r="S495" s="173"/>
      <c r="T495" s="174"/>
      <c r="AT495" s="168" t="s">
        <v>147</v>
      </c>
      <c r="AU495" s="168" t="s">
        <v>81</v>
      </c>
      <c r="AV495" s="14" t="s">
        <v>81</v>
      </c>
      <c r="AW495" s="14" t="s">
        <v>32</v>
      </c>
      <c r="AX495" s="14" t="s">
        <v>71</v>
      </c>
      <c r="AY495" s="168" t="s">
        <v>136</v>
      </c>
    </row>
    <row r="496" spans="1:65" s="14" customFormat="1">
      <c r="B496" s="167"/>
      <c r="D496" s="160" t="s">
        <v>147</v>
      </c>
      <c r="E496" s="168" t="s">
        <v>3</v>
      </c>
      <c r="F496" s="169" t="s">
        <v>528</v>
      </c>
      <c r="H496" s="170">
        <v>2.8</v>
      </c>
      <c r="I496" s="171"/>
      <c r="L496" s="167"/>
      <c r="M496" s="172"/>
      <c r="N496" s="173"/>
      <c r="O496" s="173"/>
      <c r="P496" s="173"/>
      <c r="Q496" s="173"/>
      <c r="R496" s="173"/>
      <c r="S496" s="173"/>
      <c r="T496" s="174"/>
      <c r="AT496" s="168" t="s">
        <v>147</v>
      </c>
      <c r="AU496" s="168" t="s">
        <v>81</v>
      </c>
      <c r="AV496" s="14" t="s">
        <v>81</v>
      </c>
      <c r="AW496" s="14" t="s">
        <v>32</v>
      </c>
      <c r="AX496" s="14" t="s">
        <v>71</v>
      </c>
      <c r="AY496" s="168" t="s">
        <v>136</v>
      </c>
    </row>
    <row r="497" spans="1:65" s="14" customFormat="1">
      <c r="B497" s="167"/>
      <c r="D497" s="160" t="s">
        <v>147</v>
      </c>
      <c r="E497" s="168" t="s">
        <v>3</v>
      </c>
      <c r="F497" s="169" t="s">
        <v>529</v>
      </c>
      <c r="H497" s="170">
        <v>2.4</v>
      </c>
      <c r="I497" s="171"/>
      <c r="L497" s="167"/>
      <c r="M497" s="172"/>
      <c r="N497" s="173"/>
      <c r="O497" s="173"/>
      <c r="P497" s="173"/>
      <c r="Q497" s="173"/>
      <c r="R497" s="173"/>
      <c r="S497" s="173"/>
      <c r="T497" s="174"/>
      <c r="AT497" s="168" t="s">
        <v>147</v>
      </c>
      <c r="AU497" s="168" t="s">
        <v>81</v>
      </c>
      <c r="AV497" s="14" t="s">
        <v>81</v>
      </c>
      <c r="AW497" s="14" t="s">
        <v>32</v>
      </c>
      <c r="AX497" s="14" t="s">
        <v>71</v>
      </c>
      <c r="AY497" s="168" t="s">
        <v>136</v>
      </c>
    </row>
    <row r="498" spans="1:65" s="14" customFormat="1">
      <c r="B498" s="167"/>
      <c r="D498" s="160" t="s">
        <v>147</v>
      </c>
      <c r="E498" s="168" t="s">
        <v>3</v>
      </c>
      <c r="F498" s="169" t="s">
        <v>530</v>
      </c>
      <c r="H498" s="170">
        <v>3</v>
      </c>
      <c r="I498" s="171"/>
      <c r="L498" s="167"/>
      <c r="M498" s="172"/>
      <c r="N498" s="173"/>
      <c r="O498" s="173"/>
      <c r="P498" s="173"/>
      <c r="Q498" s="173"/>
      <c r="R498" s="173"/>
      <c r="S498" s="173"/>
      <c r="T498" s="174"/>
      <c r="AT498" s="168" t="s">
        <v>147</v>
      </c>
      <c r="AU498" s="168" t="s">
        <v>81</v>
      </c>
      <c r="AV498" s="14" t="s">
        <v>81</v>
      </c>
      <c r="AW498" s="14" t="s">
        <v>32</v>
      </c>
      <c r="AX498" s="14" t="s">
        <v>71</v>
      </c>
      <c r="AY498" s="168" t="s">
        <v>136</v>
      </c>
    </row>
    <row r="499" spans="1:65" s="14" customFormat="1">
      <c r="B499" s="167"/>
      <c r="D499" s="160" t="s">
        <v>147</v>
      </c>
      <c r="E499" s="168" t="s">
        <v>3</v>
      </c>
      <c r="F499" s="169" t="s">
        <v>531</v>
      </c>
      <c r="H499" s="170">
        <v>3</v>
      </c>
      <c r="I499" s="171"/>
      <c r="L499" s="167"/>
      <c r="M499" s="172"/>
      <c r="N499" s="173"/>
      <c r="O499" s="173"/>
      <c r="P499" s="173"/>
      <c r="Q499" s="173"/>
      <c r="R499" s="173"/>
      <c r="S499" s="173"/>
      <c r="T499" s="174"/>
      <c r="AT499" s="168" t="s">
        <v>147</v>
      </c>
      <c r="AU499" s="168" t="s">
        <v>81</v>
      </c>
      <c r="AV499" s="14" t="s">
        <v>81</v>
      </c>
      <c r="AW499" s="14" t="s">
        <v>32</v>
      </c>
      <c r="AX499" s="14" t="s">
        <v>71</v>
      </c>
      <c r="AY499" s="168" t="s">
        <v>136</v>
      </c>
    </row>
    <row r="500" spans="1:65" s="16" customFormat="1">
      <c r="B500" s="183"/>
      <c r="D500" s="160" t="s">
        <v>147</v>
      </c>
      <c r="E500" s="184" t="s">
        <v>3</v>
      </c>
      <c r="F500" s="185" t="s">
        <v>153</v>
      </c>
      <c r="H500" s="186">
        <v>34.799999999999997</v>
      </c>
      <c r="I500" s="187"/>
      <c r="L500" s="183"/>
      <c r="M500" s="188"/>
      <c r="N500" s="189"/>
      <c r="O500" s="189"/>
      <c r="P500" s="189"/>
      <c r="Q500" s="189"/>
      <c r="R500" s="189"/>
      <c r="S500" s="189"/>
      <c r="T500" s="190"/>
      <c r="AT500" s="184" t="s">
        <v>147</v>
      </c>
      <c r="AU500" s="184" t="s">
        <v>81</v>
      </c>
      <c r="AV500" s="16" t="s">
        <v>143</v>
      </c>
      <c r="AW500" s="16" t="s">
        <v>32</v>
      </c>
      <c r="AX500" s="16" t="s">
        <v>79</v>
      </c>
      <c r="AY500" s="184" t="s">
        <v>136</v>
      </c>
    </row>
    <row r="501" spans="1:65" s="2" customFormat="1" ht="44.25" customHeight="1">
      <c r="A501" s="34"/>
      <c r="B501" s="140"/>
      <c r="C501" s="141" t="s">
        <v>532</v>
      </c>
      <c r="D501" s="141" t="s">
        <v>139</v>
      </c>
      <c r="E501" s="142" t="s">
        <v>533</v>
      </c>
      <c r="F501" s="143" t="s">
        <v>534</v>
      </c>
      <c r="G501" s="144" t="s">
        <v>87</v>
      </c>
      <c r="H501" s="145">
        <v>5.38</v>
      </c>
      <c r="I501" s="146"/>
      <c r="J501" s="147">
        <f>ROUND(I501*H501,2)</f>
        <v>0</v>
      </c>
      <c r="K501" s="143" t="s">
        <v>142</v>
      </c>
      <c r="L501" s="35"/>
      <c r="M501" s="148" t="s">
        <v>3</v>
      </c>
      <c r="N501" s="149" t="s">
        <v>42</v>
      </c>
      <c r="O501" s="55"/>
      <c r="P501" s="150">
        <f>O501*H501</f>
        <v>0</v>
      </c>
      <c r="Q501" s="150">
        <v>0</v>
      </c>
      <c r="R501" s="150">
        <f>Q501*H501</f>
        <v>0</v>
      </c>
      <c r="S501" s="150">
        <v>5.8999999999999997E-2</v>
      </c>
      <c r="T501" s="151">
        <f>S501*H501</f>
        <v>0.31741999999999998</v>
      </c>
      <c r="U501" s="34"/>
      <c r="V501" s="34"/>
      <c r="W501" s="34"/>
      <c r="X501" s="34"/>
      <c r="Y501" s="34"/>
      <c r="Z501" s="34"/>
      <c r="AA501" s="34"/>
      <c r="AB501" s="34"/>
      <c r="AC501" s="34"/>
      <c r="AD501" s="34"/>
      <c r="AE501" s="34"/>
      <c r="AR501" s="152" t="s">
        <v>143</v>
      </c>
      <c r="AT501" s="152" t="s">
        <v>139</v>
      </c>
      <c r="AU501" s="152" t="s">
        <v>81</v>
      </c>
      <c r="AY501" s="19" t="s">
        <v>136</v>
      </c>
      <c r="BE501" s="153">
        <f>IF(N501="základní",J501,0)</f>
        <v>0</v>
      </c>
      <c r="BF501" s="153">
        <f>IF(N501="snížená",J501,0)</f>
        <v>0</v>
      </c>
      <c r="BG501" s="153">
        <f>IF(N501="zákl. přenesená",J501,0)</f>
        <v>0</v>
      </c>
      <c r="BH501" s="153">
        <f>IF(N501="sníž. přenesená",J501,0)</f>
        <v>0</v>
      </c>
      <c r="BI501" s="153">
        <f>IF(N501="nulová",J501,0)</f>
        <v>0</v>
      </c>
      <c r="BJ501" s="19" t="s">
        <v>79</v>
      </c>
      <c r="BK501" s="153">
        <f>ROUND(I501*H501,2)</f>
        <v>0</v>
      </c>
      <c r="BL501" s="19" t="s">
        <v>143</v>
      </c>
      <c r="BM501" s="152" t="s">
        <v>535</v>
      </c>
    </row>
    <row r="502" spans="1:65" s="2" customFormat="1">
      <c r="A502" s="34"/>
      <c r="B502" s="35"/>
      <c r="C502" s="34"/>
      <c r="D502" s="154" t="s">
        <v>145</v>
      </c>
      <c r="E502" s="34"/>
      <c r="F502" s="155" t="s">
        <v>536</v>
      </c>
      <c r="G502" s="34"/>
      <c r="H502" s="34"/>
      <c r="I502" s="156"/>
      <c r="J502" s="34"/>
      <c r="K502" s="34"/>
      <c r="L502" s="35"/>
      <c r="M502" s="157"/>
      <c r="N502" s="158"/>
      <c r="O502" s="55"/>
      <c r="P502" s="55"/>
      <c r="Q502" s="55"/>
      <c r="R502" s="55"/>
      <c r="S502" s="55"/>
      <c r="T502" s="56"/>
      <c r="U502" s="34"/>
      <c r="V502" s="34"/>
      <c r="W502" s="34"/>
      <c r="X502" s="34"/>
      <c r="Y502" s="34"/>
      <c r="Z502" s="34"/>
      <c r="AA502" s="34"/>
      <c r="AB502" s="34"/>
      <c r="AC502" s="34"/>
      <c r="AD502" s="34"/>
      <c r="AE502" s="34"/>
      <c r="AT502" s="19" t="s">
        <v>145</v>
      </c>
      <c r="AU502" s="19" t="s">
        <v>81</v>
      </c>
    </row>
    <row r="503" spans="1:65" s="14" customFormat="1">
      <c r="B503" s="167"/>
      <c r="D503" s="160" t="s">
        <v>147</v>
      </c>
      <c r="E503" s="168" t="s">
        <v>3</v>
      </c>
      <c r="F503" s="169" t="s">
        <v>159</v>
      </c>
      <c r="H503" s="170">
        <v>0.36</v>
      </c>
      <c r="I503" s="171"/>
      <c r="L503" s="167"/>
      <c r="M503" s="172"/>
      <c r="N503" s="173"/>
      <c r="O503" s="173"/>
      <c r="P503" s="173"/>
      <c r="Q503" s="173"/>
      <c r="R503" s="173"/>
      <c r="S503" s="173"/>
      <c r="T503" s="174"/>
      <c r="AT503" s="168" t="s">
        <v>147</v>
      </c>
      <c r="AU503" s="168" t="s">
        <v>81</v>
      </c>
      <c r="AV503" s="14" t="s">
        <v>81</v>
      </c>
      <c r="AW503" s="14" t="s">
        <v>32</v>
      </c>
      <c r="AX503" s="14" t="s">
        <v>71</v>
      </c>
      <c r="AY503" s="168" t="s">
        <v>136</v>
      </c>
    </row>
    <row r="504" spans="1:65" s="14" customFormat="1">
      <c r="B504" s="167"/>
      <c r="D504" s="160" t="s">
        <v>147</v>
      </c>
      <c r="E504" s="168" t="s">
        <v>3</v>
      </c>
      <c r="F504" s="169" t="s">
        <v>160</v>
      </c>
      <c r="H504" s="170">
        <v>0.36</v>
      </c>
      <c r="I504" s="171"/>
      <c r="L504" s="167"/>
      <c r="M504" s="172"/>
      <c r="N504" s="173"/>
      <c r="O504" s="173"/>
      <c r="P504" s="173"/>
      <c r="Q504" s="173"/>
      <c r="R504" s="173"/>
      <c r="S504" s="173"/>
      <c r="T504" s="174"/>
      <c r="AT504" s="168" t="s">
        <v>147</v>
      </c>
      <c r="AU504" s="168" t="s">
        <v>81</v>
      </c>
      <c r="AV504" s="14" t="s">
        <v>81</v>
      </c>
      <c r="AW504" s="14" t="s">
        <v>32</v>
      </c>
      <c r="AX504" s="14" t="s">
        <v>71</v>
      </c>
      <c r="AY504" s="168" t="s">
        <v>136</v>
      </c>
    </row>
    <row r="505" spans="1:65" s="14" customFormat="1">
      <c r="B505" s="167"/>
      <c r="D505" s="160" t="s">
        <v>147</v>
      </c>
      <c r="E505" s="168" t="s">
        <v>3</v>
      </c>
      <c r="F505" s="169" t="s">
        <v>161</v>
      </c>
      <c r="H505" s="170">
        <v>0.18</v>
      </c>
      <c r="I505" s="171"/>
      <c r="L505" s="167"/>
      <c r="M505" s="172"/>
      <c r="N505" s="173"/>
      <c r="O505" s="173"/>
      <c r="P505" s="173"/>
      <c r="Q505" s="173"/>
      <c r="R505" s="173"/>
      <c r="S505" s="173"/>
      <c r="T505" s="174"/>
      <c r="AT505" s="168" t="s">
        <v>147</v>
      </c>
      <c r="AU505" s="168" t="s">
        <v>81</v>
      </c>
      <c r="AV505" s="14" t="s">
        <v>81</v>
      </c>
      <c r="AW505" s="14" t="s">
        <v>32</v>
      </c>
      <c r="AX505" s="14" t="s">
        <v>71</v>
      </c>
      <c r="AY505" s="168" t="s">
        <v>136</v>
      </c>
    </row>
    <row r="506" spans="1:65" s="14" customFormat="1">
      <c r="B506" s="167"/>
      <c r="D506" s="160" t="s">
        <v>147</v>
      </c>
      <c r="E506" s="168" t="s">
        <v>3</v>
      </c>
      <c r="F506" s="169" t="s">
        <v>162</v>
      </c>
      <c r="H506" s="170">
        <v>0.48</v>
      </c>
      <c r="I506" s="171"/>
      <c r="L506" s="167"/>
      <c r="M506" s="172"/>
      <c r="N506" s="173"/>
      <c r="O506" s="173"/>
      <c r="P506" s="173"/>
      <c r="Q506" s="173"/>
      <c r="R506" s="173"/>
      <c r="S506" s="173"/>
      <c r="T506" s="174"/>
      <c r="AT506" s="168" t="s">
        <v>147</v>
      </c>
      <c r="AU506" s="168" t="s">
        <v>81</v>
      </c>
      <c r="AV506" s="14" t="s">
        <v>81</v>
      </c>
      <c r="AW506" s="14" t="s">
        <v>32</v>
      </c>
      <c r="AX506" s="14" t="s">
        <v>71</v>
      </c>
      <c r="AY506" s="168" t="s">
        <v>136</v>
      </c>
    </row>
    <row r="507" spans="1:65" s="14" customFormat="1">
      <c r="B507" s="167"/>
      <c r="D507" s="160" t="s">
        <v>147</v>
      </c>
      <c r="E507" s="168" t="s">
        <v>3</v>
      </c>
      <c r="F507" s="169" t="s">
        <v>163</v>
      </c>
      <c r="H507" s="170">
        <v>0.8</v>
      </c>
      <c r="I507" s="171"/>
      <c r="L507" s="167"/>
      <c r="M507" s="172"/>
      <c r="N507" s="173"/>
      <c r="O507" s="173"/>
      <c r="P507" s="173"/>
      <c r="Q507" s="173"/>
      <c r="R507" s="173"/>
      <c r="S507" s="173"/>
      <c r="T507" s="174"/>
      <c r="AT507" s="168" t="s">
        <v>147</v>
      </c>
      <c r="AU507" s="168" t="s">
        <v>81</v>
      </c>
      <c r="AV507" s="14" t="s">
        <v>81</v>
      </c>
      <c r="AW507" s="14" t="s">
        <v>32</v>
      </c>
      <c r="AX507" s="14" t="s">
        <v>71</v>
      </c>
      <c r="AY507" s="168" t="s">
        <v>136</v>
      </c>
    </row>
    <row r="508" spans="1:65" s="14" customFormat="1">
      <c r="B508" s="167"/>
      <c r="D508" s="160" t="s">
        <v>147</v>
      </c>
      <c r="E508" s="168" t="s">
        <v>3</v>
      </c>
      <c r="F508" s="169" t="s">
        <v>164</v>
      </c>
      <c r="H508" s="170">
        <v>1.04</v>
      </c>
      <c r="I508" s="171"/>
      <c r="L508" s="167"/>
      <c r="M508" s="172"/>
      <c r="N508" s="173"/>
      <c r="O508" s="173"/>
      <c r="P508" s="173"/>
      <c r="Q508" s="173"/>
      <c r="R508" s="173"/>
      <c r="S508" s="173"/>
      <c r="T508" s="174"/>
      <c r="AT508" s="168" t="s">
        <v>147</v>
      </c>
      <c r="AU508" s="168" t="s">
        <v>81</v>
      </c>
      <c r="AV508" s="14" t="s">
        <v>81</v>
      </c>
      <c r="AW508" s="14" t="s">
        <v>32</v>
      </c>
      <c r="AX508" s="14" t="s">
        <v>71</v>
      </c>
      <c r="AY508" s="168" t="s">
        <v>136</v>
      </c>
    </row>
    <row r="509" spans="1:65" s="14" customFormat="1">
      <c r="B509" s="167"/>
      <c r="D509" s="160" t="s">
        <v>147</v>
      </c>
      <c r="E509" s="168" t="s">
        <v>3</v>
      </c>
      <c r="F509" s="169" t="s">
        <v>165</v>
      </c>
      <c r="H509" s="170">
        <v>0.52</v>
      </c>
      <c r="I509" s="171"/>
      <c r="L509" s="167"/>
      <c r="M509" s="172"/>
      <c r="N509" s="173"/>
      <c r="O509" s="173"/>
      <c r="P509" s="173"/>
      <c r="Q509" s="173"/>
      <c r="R509" s="173"/>
      <c r="S509" s="173"/>
      <c r="T509" s="174"/>
      <c r="AT509" s="168" t="s">
        <v>147</v>
      </c>
      <c r="AU509" s="168" t="s">
        <v>81</v>
      </c>
      <c r="AV509" s="14" t="s">
        <v>81</v>
      </c>
      <c r="AW509" s="14" t="s">
        <v>32</v>
      </c>
      <c r="AX509" s="14" t="s">
        <v>71</v>
      </c>
      <c r="AY509" s="168" t="s">
        <v>136</v>
      </c>
    </row>
    <row r="510" spans="1:65" s="14" customFormat="1">
      <c r="B510" s="167"/>
      <c r="D510" s="160" t="s">
        <v>147</v>
      </c>
      <c r="E510" s="168" t="s">
        <v>3</v>
      </c>
      <c r="F510" s="169" t="s">
        <v>166</v>
      </c>
      <c r="H510" s="170">
        <v>0.4</v>
      </c>
      <c r="I510" s="171"/>
      <c r="L510" s="167"/>
      <c r="M510" s="172"/>
      <c r="N510" s="173"/>
      <c r="O510" s="173"/>
      <c r="P510" s="173"/>
      <c r="Q510" s="173"/>
      <c r="R510" s="173"/>
      <c r="S510" s="173"/>
      <c r="T510" s="174"/>
      <c r="AT510" s="168" t="s">
        <v>147</v>
      </c>
      <c r="AU510" s="168" t="s">
        <v>81</v>
      </c>
      <c r="AV510" s="14" t="s">
        <v>81</v>
      </c>
      <c r="AW510" s="14" t="s">
        <v>32</v>
      </c>
      <c r="AX510" s="14" t="s">
        <v>71</v>
      </c>
      <c r="AY510" s="168" t="s">
        <v>136</v>
      </c>
    </row>
    <row r="511" spans="1:65" s="14" customFormat="1">
      <c r="B511" s="167"/>
      <c r="D511" s="160" t="s">
        <v>147</v>
      </c>
      <c r="E511" s="168" t="s">
        <v>3</v>
      </c>
      <c r="F511" s="169" t="s">
        <v>167</v>
      </c>
      <c r="H511" s="170">
        <v>0.36</v>
      </c>
      <c r="I511" s="171"/>
      <c r="L511" s="167"/>
      <c r="M511" s="172"/>
      <c r="N511" s="173"/>
      <c r="O511" s="173"/>
      <c r="P511" s="173"/>
      <c r="Q511" s="173"/>
      <c r="R511" s="173"/>
      <c r="S511" s="173"/>
      <c r="T511" s="174"/>
      <c r="AT511" s="168" t="s">
        <v>147</v>
      </c>
      <c r="AU511" s="168" t="s">
        <v>81</v>
      </c>
      <c r="AV511" s="14" t="s">
        <v>81</v>
      </c>
      <c r="AW511" s="14" t="s">
        <v>32</v>
      </c>
      <c r="AX511" s="14" t="s">
        <v>71</v>
      </c>
      <c r="AY511" s="168" t="s">
        <v>136</v>
      </c>
    </row>
    <row r="512" spans="1:65" s="14" customFormat="1">
      <c r="B512" s="167"/>
      <c r="D512" s="160" t="s">
        <v>147</v>
      </c>
      <c r="E512" s="168" t="s">
        <v>3</v>
      </c>
      <c r="F512" s="169" t="s">
        <v>168</v>
      </c>
      <c r="H512" s="170">
        <v>0.44</v>
      </c>
      <c r="I512" s="171"/>
      <c r="L512" s="167"/>
      <c r="M512" s="172"/>
      <c r="N512" s="173"/>
      <c r="O512" s="173"/>
      <c r="P512" s="173"/>
      <c r="Q512" s="173"/>
      <c r="R512" s="173"/>
      <c r="S512" s="173"/>
      <c r="T512" s="174"/>
      <c r="AT512" s="168" t="s">
        <v>147</v>
      </c>
      <c r="AU512" s="168" t="s">
        <v>81</v>
      </c>
      <c r="AV512" s="14" t="s">
        <v>81</v>
      </c>
      <c r="AW512" s="14" t="s">
        <v>32</v>
      </c>
      <c r="AX512" s="14" t="s">
        <v>71</v>
      </c>
      <c r="AY512" s="168" t="s">
        <v>136</v>
      </c>
    </row>
    <row r="513" spans="1:65" s="14" customFormat="1">
      <c r="B513" s="167"/>
      <c r="D513" s="160" t="s">
        <v>147</v>
      </c>
      <c r="E513" s="168" t="s">
        <v>3</v>
      </c>
      <c r="F513" s="169" t="s">
        <v>169</v>
      </c>
      <c r="H513" s="170">
        <v>0.44</v>
      </c>
      <c r="I513" s="171"/>
      <c r="L513" s="167"/>
      <c r="M513" s="172"/>
      <c r="N513" s="173"/>
      <c r="O513" s="173"/>
      <c r="P513" s="173"/>
      <c r="Q513" s="173"/>
      <c r="R513" s="173"/>
      <c r="S513" s="173"/>
      <c r="T513" s="174"/>
      <c r="AT513" s="168" t="s">
        <v>147</v>
      </c>
      <c r="AU513" s="168" t="s">
        <v>81</v>
      </c>
      <c r="AV513" s="14" t="s">
        <v>81</v>
      </c>
      <c r="AW513" s="14" t="s">
        <v>32</v>
      </c>
      <c r="AX513" s="14" t="s">
        <v>71</v>
      </c>
      <c r="AY513" s="168" t="s">
        <v>136</v>
      </c>
    </row>
    <row r="514" spans="1:65" s="16" customFormat="1">
      <c r="B514" s="183"/>
      <c r="D514" s="160" t="s">
        <v>147</v>
      </c>
      <c r="E514" s="184" t="s">
        <v>3</v>
      </c>
      <c r="F514" s="185" t="s">
        <v>153</v>
      </c>
      <c r="H514" s="186">
        <v>5.3800000000000008</v>
      </c>
      <c r="I514" s="187"/>
      <c r="L514" s="183"/>
      <c r="M514" s="188"/>
      <c r="N514" s="189"/>
      <c r="O514" s="189"/>
      <c r="P514" s="189"/>
      <c r="Q514" s="189"/>
      <c r="R514" s="189"/>
      <c r="S514" s="189"/>
      <c r="T514" s="190"/>
      <c r="AT514" s="184" t="s">
        <v>147</v>
      </c>
      <c r="AU514" s="184" t="s">
        <v>81</v>
      </c>
      <c r="AV514" s="16" t="s">
        <v>143</v>
      </c>
      <c r="AW514" s="16" t="s">
        <v>32</v>
      </c>
      <c r="AX514" s="16" t="s">
        <v>79</v>
      </c>
      <c r="AY514" s="184" t="s">
        <v>136</v>
      </c>
    </row>
    <row r="515" spans="1:65" s="2" customFormat="1" ht="33" customHeight="1">
      <c r="A515" s="34"/>
      <c r="B515" s="140"/>
      <c r="C515" s="141" t="s">
        <v>537</v>
      </c>
      <c r="D515" s="141" t="s">
        <v>139</v>
      </c>
      <c r="E515" s="142" t="s">
        <v>538</v>
      </c>
      <c r="F515" s="143" t="s">
        <v>539</v>
      </c>
      <c r="G515" s="144" t="s">
        <v>87</v>
      </c>
      <c r="H515" s="145">
        <v>5.16</v>
      </c>
      <c r="I515" s="146"/>
      <c r="J515" s="147">
        <f>ROUND(I515*H515,2)</f>
        <v>0</v>
      </c>
      <c r="K515" s="143" t="s">
        <v>142</v>
      </c>
      <c r="L515" s="35"/>
      <c r="M515" s="148" t="s">
        <v>3</v>
      </c>
      <c r="N515" s="149" t="s">
        <v>42</v>
      </c>
      <c r="O515" s="55"/>
      <c r="P515" s="150">
        <f>O515*H515</f>
        <v>0</v>
      </c>
      <c r="Q515" s="150">
        <v>0</v>
      </c>
      <c r="R515" s="150">
        <f>Q515*H515</f>
        <v>0</v>
      </c>
      <c r="S515" s="150">
        <v>2.5999999999999999E-3</v>
      </c>
      <c r="T515" s="151">
        <f>S515*H515</f>
        <v>1.3415999999999999E-2</v>
      </c>
      <c r="U515" s="34"/>
      <c r="V515" s="34"/>
      <c r="W515" s="34"/>
      <c r="X515" s="34"/>
      <c r="Y515" s="34"/>
      <c r="Z515" s="34"/>
      <c r="AA515" s="34"/>
      <c r="AB515" s="34"/>
      <c r="AC515" s="34"/>
      <c r="AD515" s="34"/>
      <c r="AE515" s="34"/>
      <c r="AR515" s="152" t="s">
        <v>143</v>
      </c>
      <c r="AT515" s="152" t="s">
        <v>139</v>
      </c>
      <c r="AU515" s="152" t="s">
        <v>81</v>
      </c>
      <c r="AY515" s="19" t="s">
        <v>136</v>
      </c>
      <c r="BE515" s="153">
        <f>IF(N515="základní",J515,0)</f>
        <v>0</v>
      </c>
      <c r="BF515" s="153">
        <f>IF(N515="snížená",J515,0)</f>
        <v>0</v>
      </c>
      <c r="BG515" s="153">
        <f>IF(N515="zákl. přenesená",J515,0)</f>
        <v>0</v>
      </c>
      <c r="BH515" s="153">
        <f>IF(N515="sníž. přenesená",J515,0)</f>
        <v>0</v>
      </c>
      <c r="BI515" s="153">
        <f>IF(N515="nulová",J515,0)</f>
        <v>0</v>
      </c>
      <c r="BJ515" s="19" t="s">
        <v>79</v>
      </c>
      <c r="BK515" s="153">
        <f>ROUND(I515*H515,2)</f>
        <v>0</v>
      </c>
      <c r="BL515" s="19" t="s">
        <v>143</v>
      </c>
      <c r="BM515" s="152" t="s">
        <v>540</v>
      </c>
    </row>
    <row r="516" spans="1:65" s="2" customFormat="1">
      <c r="A516" s="34"/>
      <c r="B516" s="35"/>
      <c r="C516" s="34"/>
      <c r="D516" s="154" t="s">
        <v>145</v>
      </c>
      <c r="E516" s="34"/>
      <c r="F516" s="155" t="s">
        <v>541</v>
      </c>
      <c r="G516" s="34"/>
      <c r="H516" s="34"/>
      <c r="I516" s="156"/>
      <c r="J516" s="34"/>
      <c r="K516" s="34"/>
      <c r="L516" s="35"/>
      <c r="M516" s="157"/>
      <c r="N516" s="158"/>
      <c r="O516" s="55"/>
      <c r="P516" s="55"/>
      <c r="Q516" s="55"/>
      <c r="R516" s="55"/>
      <c r="S516" s="55"/>
      <c r="T516" s="56"/>
      <c r="U516" s="34"/>
      <c r="V516" s="34"/>
      <c r="W516" s="34"/>
      <c r="X516" s="34"/>
      <c r="Y516" s="34"/>
      <c r="Z516" s="34"/>
      <c r="AA516" s="34"/>
      <c r="AB516" s="34"/>
      <c r="AC516" s="34"/>
      <c r="AD516" s="34"/>
      <c r="AE516" s="34"/>
      <c r="AT516" s="19" t="s">
        <v>145</v>
      </c>
      <c r="AU516" s="19" t="s">
        <v>81</v>
      </c>
    </row>
    <row r="517" spans="1:65" s="13" customFormat="1" ht="22.5">
      <c r="B517" s="159"/>
      <c r="D517" s="160" t="s">
        <v>147</v>
      </c>
      <c r="E517" s="161" t="s">
        <v>3</v>
      </c>
      <c r="F517" s="162" t="s">
        <v>542</v>
      </c>
      <c r="H517" s="161" t="s">
        <v>3</v>
      </c>
      <c r="I517" s="163"/>
      <c r="L517" s="159"/>
      <c r="M517" s="164"/>
      <c r="N517" s="165"/>
      <c r="O517" s="165"/>
      <c r="P517" s="165"/>
      <c r="Q517" s="165"/>
      <c r="R517" s="165"/>
      <c r="S517" s="165"/>
      <c r="T517" s="166"/>
      <c r="AT517" s="161" t="s">
        <v>147</v>
      </c>
      <c r="AU517" s="161" t="s">
        <v>81</v>
      </c>
      <c r="AV517" s="13" t="s">
        <v>79</v>
      </c>
      <c r="AW517" s="13" t="s">
        <v>32</v>
      </c>
      <c r="AX517" s="13" t="s">
        <v>71</v>
      </c>
      <c r="AY517" s="161" t="s">
        <v>136</v>
      </c>
    </row>
    <row r="518" spans="1:65" s="14" customFormat="1">
      <c r="B518" s="167"/>
      <c r="D518" s="160" t="s">
        <v>147</v>
      </c>
      <c r="E518" s="168" t="s">
        <v>3</v>
      </c>
      <c r="F518" s="169" t="s">
        <v>543</v>
      </c>
      <c r="H518" s="170">
        <v>0.28000000000000003</v>
      </c>
      <c r="I518" s="171"/>
      <c r="L518" s="167"/>
      <c r="M518" s="172"/>
      <c r="N518" s="173"/>
      <c r="O518" s="173"/>
      <c r="P518" s="173"/>
      <c r="Q518" s="173"/>
      <c r="R518" s="173"/>
      <c r="S518" s="173"/>
      <c r="T518" s="174"/>
      <c r="AT518" s="168" t="s">
        <v>147</v>
      </c>
      <c r="AU518" s="168" t="s">
        <v>81</v>
      </c>
      <c r="AV518" s="14" t="s">
        <v>81</v>
      </c>
      <c r="AW518" s="14" t="s">
        <v>32</v>
      </c>
      <c r="AX518" s="14" t="s">
        <v>71</v>
      </c>
      <c r="AY518" s="168" t="s">
        <v>136</v>
      </c>
    </row>
    <row r="519" spans="1:65" s="14" customFormat="1">
      <c r="B519" s="167"/>
      <c r="D519" s="160" t="s">
        <v>147</v>
      </c>
      <c r="E519" s="168" t="s">
        <v>3</v>
      </c>
      <c r="F519" s="169" t="s">
        <v>544</v>
      </c>
      <c r="H519" s="170">
        <v>0.4</v>
      </c>
      <c r="I519" s="171"/>
      <c r="L519" s="167"/>
      <c r="M519" s="172"/>
      <c r="N519" s="173"/>
      <c r="O519" s="173"/>
      <c r="P519" s="173"/>
      <c r="Q519" s="173"/>
      <c r="R519" s="173"/>
      <c r="S519" s="173"/>
      <c r="T519" s="174"/>
      <c r="AT519" s="168" t="s">
        <v>147</v>
      </c>
      <c r="AU519" s="168" t="s">
        <v>81</v>
      </c>
      <c r="AV519" s="14" t="s">
        <v>81</v>
      </c>
      <c r="AW519" s="14" t="s">
        <v>32</v>
      </c>
      <c r="AX519" s="14" t="s">
        <v>71</v>
      </c>
      <c r="AY519" s="168" t="s">
        <v>136</v>
      </c>
    </row>
    <row r="520" spans="1:65" s="14" customFormat="1">
      <c r="B520" s="167"/>
      <c r="D520" s="160" t="s">
        <v>147</v>
      </c>
      <c r="E520" s="168" t="s">
        <v>3</v>
      </c>
      <c r="F520" s="169" t="s">
        <v>545</v>
      </c>
      <c r="H520" s="170">
        <v>0.38</v>
      </c>
      <c r="I520" s="171"/>
      <c r="L520" s="167"/>
      <c r="M520" s="172"/>
      <c r="N520" s="173"/>
      <c r="O520" s="173"/>
      <c r="P520" s="173"/>
      <c r="Q520" s="173"/>
      <c r="R520" s="173"/>
      <c r="S520" s="173"/>
      <c r="T520" s="174"/>
      <c r="AT520" s="168" t="s">
        <v>147</v>
      </c>
      <c r="AU520" s="168" t="s">
        <v>81</v>
      </c>
      <c r="AV520" s="14" t="s">
        <v>81</v>
      </c>
      <c r="AW520" s="14" t="s">
        <v>32</v>
      </c>
      <c r="AX520" s="14" t="s">
        <v>71</v>
      </c>
      <c r="AY520" s="168" t="s">
        <v>136</v>
      </c>
    </row>
    <row r="521" spans="1:65" s="14" customFormat="1">
      <c r="B521" s="167"/>
      <c r="D521" s="160" t="s">
        <v>147</v>
      </c>
      <c r="E521" s="168" t="s">
        <v>3</v>
      </c>
      <c r="F521" s="169" t="s">
        <v>546</v>
      </c>
      <c r="H521" s="170">
        <v>0.32</v>
      </c>
      <c r="I521" s="171"/>
      <c r="L521" s="167"/>
      <c r="M521" s="172"/>
      <c r="N521" s="173"/>
      <c r="O521" s="173"/>
      <c r="P521" s="173"/>
      <c r="Q521" s="173"/>
      <c r="R521" s="173"/>
      <c r="S521" s="173"/>
      <c r="T521" s="174"/>
      <c r="AT521" s="168" t="s">
        <v>147</v>
      </c>
      <c r="AU521" s="168" t="s">
        <v>81</v>
      </c>
      <c r="AV521" s="14" t="s">
        <v>81</v>
      </c>
      <c r="AW521" s="14" t="s">
        <v>32</v>
      </c>
      <c r="AX521" s="14" t="s">
        <v>71</v>
      </c>
      <c r="AY521" s="168" t="s">
        <v>136</v>
      </c>
    </row>
    <row r="522" spans="1:65" s="14" customFormat="1">
      <c r="B522" s="167"/>
      <c r="D522" s="160" t="s">
        <v>147</v>
      </c>
      <c r="E522" s="168" t="s">
        <v>3</v>
      </c>
      <c r="F522" s="169" t="s">
        <v>547</v>
      </c>
      <c r="H522" s="170">
        <v>0.34</v>
      </c>
      <c r="I522" s="171"/>
      <c r="L522" s="167"/>
      <c r="M522" s="172"/>
      <c r="N522" s="173"/>
      <c r="O522" s="173"/>
      <c r="P522" s="173"/>
      <c r="Q522" s="173"/>
      <c r="R522" s="173"/>
      <c r="S522" s="173"/>
      <c r="T522" s="174"/>
      <c r="AT522" s="168" t="s">
        <v>147</v>
      </c>
      <c r="AU522" s="168" t="s">
        <v>81</v>
      </c>
      <c r="AV522" s="14" t="s">
        <v>81</v>
      </c>
      <c r="AW522" s="14" t="s">
        <v>32</v>
      </c>
      <c r="AX522" s="14" t="s">
        <v>71</v>
      </c>
      <c r="AY522" s="168" t="s">
        <v>136</v>
      </c>
    </row>
    <row r="523" spans="1:65" s="16" customFormat="1">
      <c r="B523" s="183"/>
      <c r="D523" s="160" t="s">
        <v>147</v>
      </c>
      <c r="E523" s="184" t="s">
        <v>3</v>
      </c>
      <c r="F523" s="185" t="s">
        <v>153</v>
      </c>
      <c r="H523" s="186">
        <v>1.7200000000000002</v>
      </c>
      <c r="I523" s="187"/>
      <c r="L523" s="183"/>
      <c r="M523" s="188"/>
      <c r="N523" s="189"/>
      <c r="O523" s="189"/>
      <c r="P523" s="189"/>
      <c r="Q523" s="189"/>
      <c r="R523" s="189"/>
      <c r="S523" s="189"/>
      <c r="T523" s="190"/>
      <c r="AT523" s="184" t="s">
        <v>147</v>
      </c>
      <c r="AU523" s="184" t="s">
        <v>81</v>
      </c>
      <c r="AV523" s="16" t="s">
        <v>143</v>
      </c>
      <c r="AW523" s="16" t="s">
        <v>32</v>
      </c>
      <c r="AX523" s="16" t="s">
        <v>79</v>
      </c>
      <c r="AY523" s="184" t="s">
        <v>136</v>
      </c>
    </row>
    <row r="524" spans="1:65" s="14" customFormat="1">
      <c r="B524" s="167"/>
      <c r="D524" s="160" t="s">
        <v>147</v>
      </c>
      <c r="F524" s="169" t="s">
        <v>548</v>
      </c>
      <c r="H524" s="170">
        <v>5.16</v>
      </c>
      <c r="I524" s="171"/>
      <c r="L524" s="167"/>
      <c r="M524" s="172"/>
      <c r="N524" s="173"/>
      <c r="O524" s="173"/>
      <c r="P524" s="173"/>
      <c r="Q524" s="173"/>
      <c r="R524" s="173"/>
      <c r="S524" s="173"/>
      <c r="T524" s="174"/>
      <c r="AT524" s="168" t="s">
        <v>147</v>
      </c>
      <c r="AU524" s="168" t="s">
        <v>81</v>
      </c>
      <c r="AV524" s="14" t="s">
        <v>81</v>
      </c>
      <c r="AW524" s="14" t="s">
        <v>4</v>
      </c>
      <c r="AX524" s="14" t="s">
        <v>79</v>
      </c>
      <c r="AY524" s="168" t="s">
        <v>136</v>
      </c>
    </row>
    <row r="525" spans="1:65" s="2" customFormat="1" ht="37.9" customHeight="1">
      <c r="A525" s="34"/>
      <c r="B525" s="140"/>
      <c r="C525" s="141" t="s">
        <v>549</v>
      </c>
      <c r="D525" s="141" t="s">
        <v>139</v>
      </c>
      <c r="E525" s="142" t="s">
        <v>550</v>
      </c>
      <c r="F525" s="143" t="s">
        <v>551</v>
      </c>
      <c r="G525" s="144" t="s">
        <v>87</v>
      </c>
      <c r="H525" s="145">
        <v>1.1499999999999999</v>
      </c>
      <c r="I525" s="146"/>
      <c r="J525" s="147">
        <f>ROUND(I525*H525,2)</f>
        <v>0</v>
      </c>
      <c r="K525" s="143" t="s">
        <v>142</v>
      </c>
      <c r="L525" s="35"/>
      <c r="M525" s="148" t="s">
        <v>3</v>
      </c>
      <c r="N525" s="149" t="s">
        <v>42</v>
      </c>
      <c r="O525" s="55"/>
      <c r="P525" s="150">
        <f>O525*H525</f>
        <v>0</v>
      </c>
      <c r="Q525" s="150">
        <v>0</v>
      </c>
      <c r="R525" s="150">
        <f>Q525*H525</f>
        <v>0</v>
      </c>
      <c r="S525" s="150">
        <v>6.8000000000000005E-2</v>
      </c>
      <c r="T525" s="151">
        <f>S525*H525</f>
        <v>7.8200000000000006E-2</v>
      </c>
      <c r="U525" s="34"/>
      <c r="V525" s="34"/>
      <c r="W525" s="34"/>
      <c r="X525" s="34"/>
      <c r="Y525" s="34"/>
      <c r="Z525" s="34"/>
      <c r="AA525" s="34"/>
      <c r="AB525" s="34"/>
      <c r="AC525" s="34"/>
      <c r="AD525" s="34"/>
      <c r="AE525" s="34"/>
      <c r="AR525" s="152" t="s">
        <v>143</v>
      </c>
      <c r="AT525" s="152" t="s">
        <v>139</v>
      </c>
      <c r="AU525" s="152" t="s">
        <v>81</v>
      </c>
      <c r="AY525" s="19" t="s">
        <v>136</v>
      </c>
      <c r="BE525" s="153">
        <f>IF(N525="základní",J525,0)</f>
        <v>0</v>
      </c>
      <c r="BF525" s="153">
        <f>IF(N525="snížená",J525,0)</f>
        <v>0</v>
      </c>
      <c r="BG525" s="153">
        <f>IF(N525="zákl. přenesená",J525,0)</f>
        <v>0</v>
      </c>
      <c r="BH525" s="153">
        <f>IF(N525="sníž. přenesená",J525,0)</f>
        <v>0</v>
      </c>
      <c r="BI525" s="153">
        <f>IF(N525="nulová",J525,0)</f>
        <v>0</v>
      </c>
      <c r="BJ525" s="19" t="s">
        <v>79</v>
      </c>
      <c r="BK525" s="153">
        <f>ROUND(I525*H525,2)</f>
        <v>0</v>
      </c>
      <c r="BL525" s="19" t="s">
        <v>143</v>
      </c>
      <c r="BM525" s="152" t="s">
        <v>552</v>
      </c>
    </row>
    <row r="526" spans="1:65" s="2" customFormat="1">
      <c r="A526" s="34"/>
      <c r="B526" s="35"/>
      <c r="C526" s="34"/>
      <c r="D526" s="154" t="s">
        <v>145</v>
      </c>
      <c r="E526" s="34"/>
      <c r="F526" s="155" t="s">
        <v>553</v>
      </c>
      <c r="G526" s="34"/>
      <c r="H526" s="34"/>
      <c r="I526" s="156"/>
      <c r="J526" s="34"/>
      <c r="K526" s="34"/>
      <c r="L526" s="35"/>
      <c r="M526" s="157"/>
      <c r="N526" s="158"/>
      <c r="O526" s="55"/>
      <c r="P526" s="55"/>
      <c r="Q526" s="55"/>
      <c r="R526" s="55"/>
      <c r="S526" s="55"/>
      <c r="T526" s="56"/>
      <c r="U526" s="34"/>
      <c r="V526" s="34"/>
      <c r="W526" s="34"/>
      <c r="X526" s="34"/>
      <c r="Y526" s="34"/>
      <c r="Z526" s="34"/>
      <c r="AA526" s="34"/>
      <c r="AB526" s="34"/>
      <c r="AC526" s="34"/>
      <c r="AD526" s="34"/>
      <c r="AE526" s="34"/>
      <c r="AT526" s="19" t="s">
        <v>145</v>
      </c>
      <c r="AU526" s="19" t="s">
        <v>81</v>
      </c>
    </row>
    <row r="527" spans="1:65" s="14" customFormat="1">
      <c r="B527" s="167"/>
      <c r="D527" s="160" t="s">
        <v>147</v>
      </c>
      <c r="E527" s="168" t="s">
        <v>3</v>
      </c>
      <c r="F527" s="169" t="s">
        <v>554</v>
      </c>
      <c r="H527" s="170">
        <v>1.1499999999999999</v>
      </c>
      <c r="I527" s="171"/>
      <c r="L527" s="167"/>
      <c r="M527" s="172"/>
      <c r="N527" s="173"/>
      <c r="O527" s="173"/>
      <c r="P527" s="173"/>
      <c r="Q527" s="173"/>
      <c r="R527" s="173"/>
      <c r="S527" s="173"/>
      <c r="T527" s="174"/>
      <c r="AT527" s="168" t="s">
        <v>147</v>
      </c>
      <c r="AU527" s="168" t="s">
        <v>81</v>
      </c>
      <c r="AV527" s="14" t="s">
        <v>81</v>
      </c>
      <c r="AW527" s="14" t="s">
        <v>32</v>
      </c>
      <c r="AX527" s="14" t="s">
        <v>79</v>
      </c>
      <c r="AY527" s="168" t="s">
        <v>136</v>
      </c>
    </row>
    <row r="528" spans="1:65" s="12" customFormat="1" ht="22.9" customHeight="1">
      <c r="B528" s="127"/>
      <c r="D528" s="128" t="s">
        <v>70</v>
      </c>
      <c r="E528" s="138" t="s">
        <v>555</v>
      </c>
      <c r="F528" s="138" t="s">
        <v>556</v>
      </c>
      <c r="I528" s="130"/>
      <c r="J528" s="139">
        <f>BK528</f>
        <v>0</v>
      </c>
      <c r="L528" s="127"/>
      <c r="M528" s="132"/>
      <c r="N528" s="133"/>
      <c r="O528" s="133"/>
      <c r="P528" s="134">
        <f>SUM(P529:P538)</f>
        <v>0</v>
      </c>
      <c r="Q528" s="133"/>
      <c r="R528" s="134">
        <f>SUM(R529:R538)</f>
        <v>0</v>
      </c>
      <c r="S528" s="133"/>
      <c r="T528" s="135">
        <f>SUM(T529:T538)</f>
        <v>0</v>
      </c>
      <c r="AR528" s="128" t="s">
        <v>79</v>
      </c>
      <c r="AT528" s="136" t="s">
        <v>70</v>
      </c>
      <c r="AU528" s="136" t="s">
        <v>79</v>
      </c>
      <c r="AY528" s="128" t="s">
        <v>136</v>
      </c>
      <c r="BK528" s="137">
        <f>SUM(BK529:BK538)</f>
        <v>0</v>
      </c>
    </row>
    <row r="529" spans="1:65" s="2" customFormat="1" ht="37.9" customHeight="1">
      <c r="A529" s="34"/>
      <c r="B529" s="140"/>
      <c r="C529" s="141" t="s">
        <v>557</v>
      </c>
      <c r="D529" s="141" t="s">
        <v>139</v>
      </c>
      <c r="E529" s="142" t="s">
        <v>558</v>
      </c>
      <c r="F529" s="143" t="s">
        <v>559</v>
      </c>
      <c r="G529" s="144" t="s">
        <v>560</v>
      </c>
      <c r="H529" s="145">
        <v>96.495000000000005</v>
      </c>
      <c r="I529" s="146"/>
      <c r="J529" s="147">
        <f>ROUND(I529*H529,2)</f>
        <v>0</v>
      </c>
      <c r="K529" s="143" t="s">
        <v>142</v>
      </c>
      <c r="L529" s="35"/>
      <c r="M529" s="148" t="s">
        <v>3</v>
      </c>
      <c r="N529" s="149" t="s">
        <v>42</v>
      </c>
      <c r="O529" s="55"/>
      <c r="P529" s="150">
        <f>O529*H529</f>
        <v>0</v>
      </c>
      <c r="Q529" s="150">
        <v>0</v>
      </c>
      <c r="R529" s="150">
        <f>Q529*H529</f>
        <v>0</v>
      </c>
      <c r="S529" s="150">
        <v>0</v>
      </c>
      <c r="T529" s="151">
        <f>S529*H529</f>
        <v>0</v>
      </c>
      <c r="U529" s="34"/>
      <c r="V529" s="34"/>
      <c r="W529" s="34"/>
      <c r="X529" s="34"/>
      <c r="Y529" s="34"/>
      <c r="Z529" s="34"/>
      <c r="AA529" s="34"/>
      <c r="AB529" s="34"/>
      <c r="AC529" s="34"/>
      <c r="AD529" s="34"/>
      <c r="AE529" s="34"/>
      <c r="AR529" s="152" t="s">
        <v>143</v>
      </c>
      <c r="AT529" s="152" t="s">
        <v>139</v>
      </c>
      <c r="AU529" s="152" t="s">
        <v>81</v>
      </c>
      <c r="AY529" s="19" t="s">
        <v>136</v>
      </c>
      <c r="BE529" s="153">
        <f>IF(N529="základní",J529,0)</f>
        <v>0</v>
      </c>
      <c r="BF529" s="153">
        <f>IF(N529="snížená",J529,0)</f>
        <v>0</v>
      </c>
      <c r="BG529" s="153">
        <f>IF(N529="zákl. přenesená",J529,0)</f>
        <v>0</v>
      </c>
      <c r="BH529" s="153">
        <f>IF(N529="sníž. přenesená",J529,0)</f>
        <v>0</v>
      </c>
      <c r="BI529" s="153">
        <f>IF(N529="nulová",J529,0)</f>
        <v>0</v>
      </c>
      <c r="BJ529" s="19" t="s">
        <v>79</v>
      </c>
      <c r="BK529" s="153">
        <f>ROUND(I529*H529,2)</f>
        <v>0</v>
      </c>
      <c r="BL529" s="19" t="s">
        <v>143</v>
      </c>
      <c r="BM529" s="152" t="s">
        <v>561</v>
      </c>
    </row>
    <row r="530" spans="1:65" s="2" customFormat="1">
      <c r="A530" s="34"/>
      <c r="B530" s="35"/>
      <c r="C530" s="34"/>
      <c r="D530" s="154" t="s">
        <v>145</v>
      </c>
      <c r="E530" s="34"/>
      <c r="F530" s="155" t="s">
        <v>562</v>
      </c>
      <c r="G530" s="34"/>
      <c r="H530" s="34"/>
      <c r="I530" s="156"/>
      <c r="J530" s="34"/>
      <c r="K530" s="34"/>
      <c r="L530" s="35"/>
      <c r="M530" s="157"/>
      <c r="N530" s="158"/>
      <c r="O530" s="55"/>
      <c r="P530" s="55"/>
      <c r="Q530" s="55"/>
      <c r="R530" s="55"/>
      <c r="S530" s="55"/>
      <c r="T530" s="56"/>
      <c r="U530" s="34"/>
      <c r="V530" s="34"/>
      <c r="W530" s="34"/>
      <c r="X530" s="34"/>
      <c r="Y530" s="34"/>
      <c r="Z530" s="34"/>
      <c r="AA530" s="34"/>
      <c r="AB530" s="34"/>
      <c r="AC530" s="34"/>
      <c r="AD530" s="34"/>
      <c r="AE530" s="34"/>
      <c r="AT530" s="19" t="s">
        <v>145</v>
      </c>
      <c r="AU530" s="19" t="s">
        <v>81</v>
      </c>
    </row>
    <row r="531" spans="1:65" s="2" customFormat="1" ht="33" customHeight="1">
      <c r="A531" s="34"/>
      <c r="B531" s="140"/>
      <c r="C531" s="141" t="s">
        <v>563</v>
      </c>
      <c r="D531" s="141" t="s">
        <v>139</v>
      </c>
      <c r="E531" s="142" t="s">
        <v>564</v>
      </c>
      <c r="F531" s="143" t="s">
        <v>565</v>
      </c>
      <c r="G531" s="144" t="s">
        <v>560</v>
      </c>
      <c r="H531" s="145">
        <v>96.495000000000005</v>
      </c>
      <c r="I531" s="146"/>
      <c r="J531" s="147">
        <f>ROUND(I531*H531,2)</f>
        <v>0</v>
      </c>
      <c r="K531" s="143" t="s">
        <v>142</v>
      </c>
      <c r="L531" s="35"/>
      <c r="M531" s="148" t="s">
        <v>3</v>
      </c>
      <c r="N531" s="149" t="s">
        <v>42</v>
      </c>
      <c r="O531" s="55"/>
      <c r="P531" s="150">
        <f>O531*H531</f>
        <v>0</v>
      </c>
      <c r="Q531" s="150">
        <v>0</v>
      </c>
      <c r="R531" s="150">
        <f>Q531*H531</f>
        <v>0</v>
      </c>
      <c r="S531" s="150">
        <v>0</v>
      </c>
      <c r="T531" s="151">
        <f>S531*H531</f>
        <v>0</v>
      </c>
      <c r="U531" s="34"/>
      <c r="V531" s="34"/>
      <c r="W531" s="34"/>
      <c r="X531" s="34"/>
      <c r="Y531" s="34"/>
      <c r="Z531" s="34"/>
      <c r="AA531" s="34"/>
      <c r="AB531" s="34"/>
      <c r="AC531" s="34"/>
      <c r="AD531" s="34"/>
      <c r="AE531" s="34"/>
      <c r="AR531" s="152" t="s">
        <v>143</v>
      </c>
      <c r="AT531" s="152" t="s">
        <v>139</v>
      </c>
      <c r="AU531" s="152" t="s">
        <v>81</v>
      </c>
      <c r="AY531" s="19" t="s">
        <v>136</v>
      </c>
      <c r="BE531" s="153">
        <f>IF(N531="základní",J531,0)</f>
        <v>0</v>
      </c>
      <c r="BF531" s="153">
        <f>IF(N531="snížená",J531,0)</f>
        <v>0</v>
      </c>
      <c r="BG531" s="153">
        <f>IF(N531="zákl. přenesená",J531,0)</f>
        <v>0</v>
      </c>
      <c r="BH531" s="153">
        <f>IF(N531="sníž. přenesená",J531,0)</f>
        <v>0</v>
      </c>
      <c r="BI531" s="153">
        <f>IF(N531="nulová",J531,0)</f>
        <v>0</v>
      </c>
      <c r="BJ531" s="19" t="s">
        <v>79</v>
      </c>
      <c r="BK531" s="153">
        <f>ROUND(I531*H531,2)</f>
        <v>0</v>
      </c>
      <c r="BL531" s="19" t="s">
        <v>143</v>
      </c>
      <c r="BM531" s="152" t="s">
        <v>566</v>
      </c>
    </row>
    <row r="532" spans="1:65" s="2" customFormat="1">
      <c r="A532" s="34"/>
      <c r="B532" s="35"/>
      <c r="C532" s="34"/>
      <c r="D532" s="154" t="s">
        <v>145</v>
      </c>
      <c r="E532" s="34"/>
      <c r="F532" s="155" t="s">
        <v>567</v>
      </c>
      <c r="G532" s="34"/>
      <c r="H532" s="34"/>
      <c r="I532" s="156"/>
      <c r="J532" s="34"/>
      <c r="K532" s="34"/>
      <c r="L532" s="35"/>
      <c r="M532" s="157"/>
      <c r="N532" s="158"/>
      <c r="O532" s="55"/>
      <c r="P532" s="55"/>
      <c r="Q532" s="55"/>
      <c r="R532" s="55"/>
      <c r="S532" s="55"/>
      <c r="T532" s="56"/>
      <c r="U532" s="34"/>
      <c r="V532" s="34"/>
      <c r="W532" s="34"/>
      <c r="X532" s="34"/>
      <c r="Y532" s="34"/>
      <c r="Z532" s="34"/>
      <c r="AA532" s="34"/>
      <c r="AB532" s="34"/>
      <c r="AC532" s="34"/>
      <c r="AD532" s="34"/>
      <c r="AE532" s="34"/>
      <c r="AT532" s="19" t="s">
        <v>145</v>
      </c>
      <c r="AU532" s="19" t="s">
        <v>81</v>
      </c>
    </row>
    <row r="533" spans="1:65" s="2" customFormat="1" ht="44.25" customHeight="1">
      <c r="A533" s="34"/>
      <c r="B533" s="140"/>
      <c r="C533" s="141" t="s">
        <v>568</v>
      </c>
      <c r="D533" s="141" t="s">
        <v>139</v>
      </c>
      <c r="E533" s="142" t="s">
        <v>569</v>
      </c>
      <c r="F533" s="143" t="s">
        <v>570</v>
      </c>
      <c r="G533" s="144" t="s">
        <v>560</v>
      </c>
      <c r="H533" s="145">
        <v>1350.93</v>
      </c>
      <c r="I533" s="146"/>
      <c r="J533" s="147">
        <f>ROUND(I533*H533,2)</f>
        <v>0</v>
      </c>
      <c r="K533" s="143" t="s">
        <v>142</v>
      </c>
      <c r="L533" s="35"/>
      <c r="M533" s="148" t="s">
        <v>3</v>
      </c>
      <c r="N533" s="149" t="s">
        <v>42</v>
      </c>
      <c r="O533" s="55"/>
      <c r="P533" s="150">
        <f>O533*H533</f>
        <v>0</v>
      </c>
      <c r="Q533" s="150">
        <v>0</v>
      </c>
      <c r="R533" s="150">
        <f>Q533*H533</f>
        <v>0</v>
      </c>
      <c r="S533" s="150">
        <v>0</v>
      </c>
      <c r="T533" s="151">
        <f>S533*H533</f>
        <v>0</v>
      </c>
      <c r="U533" s="34"/>
      <c r="V533" s="34"/>
      <c r="W533" s="34"/>
      <c r="X533" s="34"/>
      <c r="Y533" s="34"/>
      <c r="Z533" s="34"/>
      <c r="AA533" s="34"/>
      <c r="AB533" s="34"/>
      <c r="AC533" s="34"/>
      <c r="AD533" s="34"/>
      <c r="AE533" s="34"/>
      <c r="AR533" s="152" t="s">
        <v>143</v>
      </c>
      <c r="AT533" s="152" t="s">
        <v>139</v>
      </c>
      <c r="AU533" s="152" t="s">
        <v>81</v>
      </c>
      <c r="AY533" s="19" t="s">
        <v>136</v>
      </c>
      <c r="BE533" s="153">
        <f>IF(N533="základní",J533,0)</f>
        <v>0</v>
      </c>
      <c r="BF533" s="153">
        <f>IF(N533="snížená",J533,0)</f>
        <v>0</v>
      </c>
      <c r="BG533" s="153">
        <f>IF(N533="zákl. přenesená",J533,0)</f>
        <v>0</v>
      </c>
      <c r="BH533" s="153">
        <f>IF(N533="sníž. přenesená",J533,0)</f>
        <v>0</v>
      </c>
      <c r="BI533" s="153">
        <f>IF(N533="nulová",J533,0)</f>
        <v>0</v>
      </c>
      <c r="BJ533" s="19" t="s">
        <v>79</v>
      </c>
      <c r="BK533" s="153">
        <f>ROUND(I533*H533,2)</f>
        <v>0</v>
      </c>
      <c r="BL533" s="19" t="s">
        <v>143</v>
      </c>
      <c r="BM533" s="152" t="s">
        <v>571</v>
      </c>
    </row>
    <row r="534" spans="1:65" s="2" customFormat="1">
      <c r="A534" s="34"/>
      <c r="B534" s="35"/>
      <c r="C534" s="34"/>
      <c r="D534" s="154" t="s">
        <v>145</v>
      </c>
      <c r="E534" s="34"/>
      <c r="F534" s="155" t="s">
        <v>572</v>
      </c>
      <c r="G534" s="34"/>
      <c r="H534" s="34"/>
      <c r="I534" s="156"/>
      <c r="J534" s="34"/>
      <c r="K534" s="34"/>
      <c r="L534" s="35"/>
      <c r="M534" s="157"/>
      <c r="N534" s="158"/>
      <c r="O534" s="55"/>
      <c r="P534" s="55"/>
      <c r="Q534" s="55"/>
      <c r="R534" s="55"/>
      <c r="S534" s="55"/>
      <c r="T534" s="56"/>
      <c r="U534" s="34"/>
      <c r="V534" s="34"/>
      <c r="W534" s="34"/>
      <c r="X534" s="34"/>
      <c r="Y534" s="34"/>
      <c r="Z534" s="34"/>
      <c r="AA534" s="34"/>
      <c r="AB534" s="34"/>
      <c r="AC534" s="34"/>
      <c r="AD534" s="34"/>
      <c r="AE534" s="34"/>
      <c r="AT534" s="19" t="s">
        <v>145</v>
      </c>
      <c r="AU534" s="19" t="s">
        <v>81</v>
      </c>
    </row>
    <row r="535" spans="1:65" s="14" customFormat="1">
      <c r="B535" s="167"/>
      <c r="D535" s="160" t="s">
        <v>147</v>
      </c>
      <c r="F535" s="169" t="s">
        <v>573</v>
      </c>
      <c r="H535" s="170">
        <v>1350.93</v>
      </c>
      <c r="I535" s="171"/>
      <c r="L535" s="167"/>
      <c r="M535" s="172"/>
      <c r="N535" s="173"/>
      <c r="O535" s="173"/>
      <c r="P535" s="173"/>
      <c r="Q535" s="173"/>
      <c r="R535" s="173"/>
      <c r="S535" s="173"/>
      <c r="T535" s="174"/>
      <c r="AT535" s="168" t="s">
        <v>147</v>
      </c>
      <c r="AU535" s="168" t="s">
        <v>81</v>
      </c>
      <c r="AV535" s="14" t="s">
        <v>81</v>
      </c>
      <c r="AW535" s="14" t="s">
        <v>4</v>
      </c>
      <c r="AX535" s="14" t="s">
        <v>79</v>
      </c>
      <c r="AY535" s="168" t="s">
        <v>136</v>
      </c>
    </row>
    <row r="536" spans="1:65" s="2" customFormat="1" ht="55.5" customHeight="1">
      <c r="A536" s="34"/>
      <c r="B536" s="140"/>
      <c r="C536" s="141" t="s">
        <v>574</v>
      </c>
      <c r="D536" s="141" t="s">
        <v>139</v>
      </c>
      <c r="E536" s="142" t="s">
        <v>575</v>
      </c>
      <c r="F536" s="143" t="s">
        <v>576</v>
      </c>
      <c r="G536" s="144" t="s">
        <v>560</v>
      </c>
      <c r="H536" s="145">
        <v>96.495000000000005</v>
      </c>
      <c r="I536" s="146"/>
      <c r="J536" s="147">
        <f>ROUND(I536*H536,2)</f>
        <v>0</v>
      </c>
      <c r="K536" s="143" t="s">
        <v>142</v>
      </c>
      <c r="L536" s="35"/>
      <c r="M536" s="148" t="s">
        <v>3</v>
      </c>
      <c r="N536" s="149" t="s">
        <v>42</v>
      </c>
      <c r="O536" s="55"/>
      <c r="P536" s="150">
        <f>O536*H536</f>
        <v>0</v>
      </c>
      <c r="Q536" s="150">
        <v>0</v>
      </c>
      <c r="R536" s="150">
        <f>Q536*H536</f>
        <v>0</v>
      </c>
      <c r="S536" s="150">
        <v>0</v>
      </c>
      <c r="T536" s="151">
        <f>S536*H536</f>
        <v>0</v>
      </c>
      <c r="U536" s="34"/>
      <c r="V536" s="34"/>
      <c r="W536" s="34"/>
      <c r="X536" s="34"/>
      <c r="Y536" s="34"/>
      <c r="Z536" s="34"/>
      <c r="AA536" s="34"/>
      <c r="AB536" s="34"/>
      <c r="AC536" s="34"/>
      <c r="AD536" s="34"/>
      <c r="AE536" s="34"/>
      <c r="AR536" s="152" t="s">
        <v>143</v>
      </c>
      <c r="AT536" s="152" t="s">
        <v>139</v>
      </c>
      <c r="AU536" s="152" t="s">
        <v>81</v>
      </c>
      <c r="AY536" s="19" t="s">
        <v>136</v>
      </c>
      <c r="BE536" s="153">
        <f>IF(N536="základní",J536,0)</f>
        <v>0</v>
      </c>
      <c r="BF536" s="153">
        <f>IF(N536="snížená",J536,0)</f>
        <v>0</v>
      </c>
      <c r="BG536" s="153">
        <f>IF(N536="zákl. přenesená",J536,0)</f>
        <v>0</v>
      </c>
      <c r="BH536" s="153">
        <f>IF(N536="sníž. přenesená",J536,0)</f>
        <v>0</v>
      </c>
      <c r="BI536" s="153">
        <f>IF(N536="nulová",J536,0)</f>
        <v>0</v>
      </c>
      <c r="BJ536" s="19" t="s">
        <v>79</v>
      </c>
      <c r="BK536" s="153">
        <f>ROUND(I536*H536,2)</f>
        <v>0</v>
      </c>
      <c r="BL536" s="19" t="s">
        <v>143</v>
      </c>
      <c r="BM536" s="152" t="s">
        <v>577</v>
      </c>
    </row>
    <row r="537" spans="1:65" s="2" customFormat="1">
      <c r="A537" s="34"/>
      <c r="B537" s="35"/>
      <c r="C537" s="34"/>
      <c r="D537" s="154" t="s">
        <v>145</v>
      </c>
      <c r="E537" s="34"/>
      <c r="F537" s="155" t="s">
        <v>578</v>
      </c>
      <c r="G537" s="34"/>
      <c r="H537" s="34"/>
      <c r="I537" s="156"/>
      <c r="J537" s="34"/>
      <c r="K537" s="34"/>
      <c r="L537" s="35"/>
      <c r="M537" s="157"/>
      <c r="N537" s="158"/>
      <c r="O537" s="55"/>
      <c r="P537" s="55"/>
      <c r="Q537" s="55"/>
      <c r="R537" s="55"/>
      <c r="S537" s="55"/>
      <c r="T537" s="56"/>
      <c r="U537" s="34"/>
      <c r="V537" s="34"/>
      <c r="W537" s="34"/>
      <c r="X537" s="34"/>
      <c r="Y537" s="34"/>
      <c r="Z537" s="34"/>
      <c r="AA537" s="34"/>
      <c r="AB537" s="34"/>
      <c r="AC537" s="34"/>
      <c r="AD537" s="34"/>
      <c r="AE537" s="34"/>
      <c r="AT537" s="19" t="s">
        <v>145</v>
      </c>
      <c r="AU537" s="19" t="s">
        <v>81</v>
      </c>
    </row>
    <row r="538" spans="1:65" s="2" customFormat="1" ht="19.5">
      <c r="A538" s="34"/>
      <c r="B538" s="35"/>
      <c r="C538" s="34"/>
      <c r="D538" s="160" t="s">
        <v>247</v>
      </c>
      <c r="E538" s="34"/>
      <c r="F538" s="201" t="s">
        <v>579</v>
      </c>
      <c r="G538" s="34"/>
      <c r="H538" s="34"/>
      <c r="I538" s="156"/>
      <c r="J538" s="34"/>
      <c r="K538" s="34"/>
      <c r="L538" s="35"/>
      <c r="M538" s="157"/>
      <c r="N538" s="158"/>
      <c r="O538" s="55"/>
      <c r="P538" s="55"/>
      <c r="Q538" s="55"/>
      <c r="R538" s="55"/>
      <c r="S538" s="55"/>
      <c r="T538" s="56"/>
      <c r="U538" s="34"/>
      <c r="V538" s="34"/>
      <c r="W538" s="34"/>
      <c r="X538" s="34"/>
      <c r="Y538" s="34"/>
      <c r="Z538" s="34"/>
      <c r="AA538" s="34"/>
      <c r="AB538" s="34"/>
      <c r="AC538" s="34"/>
      <c r="AD538" s="34"/>
      <c r="AE538" s="34"/>
      <c r="AT538" s="19" t="s">
        <v>247</v>
      </c>
      <c r="AU538" s="19" t="s">
        <v>81</v>
      </c>
    </row>
    <row r="539" spans="1:65" s="12" customFormat="1" ht="22.9" customHeight="1">
      <c r="B539" s="127"/>
      <c r="D539" s="128" t="s">
        <v>70</v>
      </c>
      <c r="E539" s="138" t="s">
        <v>580</v>
      </c>
      <c r="F539" s="138" t="s">
        <v>581</v>
      </c>
      <c r="I539" s="130"/>
      <c r="J539" s="139">
        <f>BK539</f>
        <v>0</v>
      </c>
      <c r="L539" s="127"/>
      <c r="M539" s="132"/>
      <c r="N539" s="133"/>
      <c r="O539" s="133"/>
      <c r="P539" s="134">
        <f>SUM(P540:P541)</f>
        <v>0</v>
      </c>
      <c r="Q539" s="133"/>
      <c r="R539" s="134">
        <f>SUM(R540:R541)</f>
        <v>0</v>
      </c>
      <c r="S539" s="133"/>
      <c r="T539" s="135">
        <f>SUM(T540:T541)</f>
        <v>0</v>
      </c>
      <c r="AR539" s="128" t="s">
        <v>79</v>
      </c>
      <c r="AT539" s="136" t="s">
        <v>70</v>
      </c>
      <c r="AU539" s="136" t="s">
        <v>79</v>
      </c>
      <c r="AY539" s="128" t="s">
        <v>136</v>
      </c>
      <c r="BK539" s="137">
        <f>SUM(BK540:BK541)</f>
        <v>0</v>
      </c>
    </row>
    <row r="540" spans="1:65" s="2" customFormat="1" ht="55.5" customHeight="1">
      <c r="A540" s="34"/>
      <c r="B540" s="140"/>
      <c r="C540" s="141" t="s">
        <v>582</v>
      </c>
      <c r="D540" s="141" t="s">
        <v>139</v>
      </c>
      <c r="E540" s="142" t="s">
        <v>583</v>
      </c>
      <c r="F540" s="143" t="s">
        <v>584</v>
      </c>
      <c r="G540" s="144" t="s">
        <v>560</v>
      </c>
      <c r="H540" s="145">
        <v>88.09</v>
      </c>
      <c r="I540" s="146"/>
      <c r="J540" s="147">
        <f>ROUND(I540*H540,2)</f>
        <v>0</v>
      </c>
      <c r="K540" s="143" t="s">
        <v>142</v>
      </c>
      <c r="L540" s="35"/>
      <c r="M540" s="148" t="s">
        <v>3</v>
      </c>
      <c r="N540" s="149" t="s">
        <v>42</v>
      </c>
      <c r="O540" s="55"/>
      <c r="P540" s="150">
        <f>O540*H540</f>
        <v>0</v>
      </c>
      <c r="Q540" s="150">
        <v>0</v>
      </c>
      <c r="R540" s="150">
        <f>Q540*H540</f>
        <v>0</v>
      </c>
      <c r="S540" s="150">
        <v>0</v>
      </c>
      <c r="T540" s="151">
        <f>S540*H540</f>
        <v>0</v>
      </c>
      <c r="U540" s="34"/>
      <c r="V540" s="34"/>
      <c r="W540" s="34"/>
      <c r="X540" s="34"/>
      <c r="Y540" s="34"/>
      <c r="Z540" s="34"/>
      <c r="AA540" s="34"/>
      <c r="AB540" s="34"/>
      <c r="AC540" s="34"/>
      <c r="AD540" s="34"/>
      <c r="AE540" s="34"/>
      <c r="AR540" s="152" t="s">
        <v>143</v>
      </c>
      <c r="AT540" s="152" t="s">
        <v>139</v>
      </c>
      <c r="AU540" s="152" t="s">
        <v>81</v>
      </c>
      <c r="AY540" s="19" t="s">
        <v>136</v>
      </c>
      <c r="BE540" s="153">
        <f>IF(N540="základní",J540,0)</f>
        <v>0</v>
      </c>
      <c r="BF540" s="153">
        <f>IF(N540="snížená",J540,0)</f>
        <v>0</v>
      </c>
      <c r="BG540" s="153">
        <f>IF(N540="zákl. přenesená",J540,0)</f>
        <v>0</v>
      </c>
      <c r="BH540" s="153">
        <f>IF(N540="sníž. přenesená",J540,0)</f>
        <v>0</v>
      </c>
      <c r="BI540" s="153">
        <f>IF(N540="nulová",J540,0)</f>
        <v>0</v>
      </c>
      <c r="BJ540" s="19" t="s">
        <v>79</v>
      </c>
      <c r="BK540" s="153">
        <f>ROUND(I540*H540,2)</f>
        <v>0</v>
      </c>
      <c r="BL540" s="19" t="s">
        <v>143</v>
      </c>
      <c r="BM540" s="152" t="s">
        <v>585</v>
      </c>
    </row>
    <row r="541" spans="1:65" s="2" customFormat="1">
      <c r="A541" s="34"/>
      <c r="B541" s="35"/>
      <c r="C541" s="34"/>
      <c r="D541" s="154" t="s">
        <v>145</v>
      </c>
      <c r="E541" s="34"/>
      <c r="F541" s="155" t="s">
        <v>586</v>
      </c>
      <c r="G541" s="34"/>
      <c r="H541" s="34"/>
      <c r="I541" s="156"/>
      <c r="J541" s="34"/>
      <c r="K541" s="34"/>
      <c r="L541" s="35"/>
      <c r="M541" s="157"/>
      <c r="N541" s="158"/>
      <c r="O541" s="55"/>
      <c r="P541" s="55"/>
      <c r="Q541" s="55"/>
      <c r="R541" s="55"/>
      <c r="S541" s="55"/>
      <c r="T541" s="56"/>
      <c r="U541" s="34"/>
      <c r="V541" s="34"/>
      <c r="W541" s="34"/>
      <c r="X541" s="34"/>
      <c r="Y541" s="34"/>
      <c r="Z541" s="34"/>
      <c r="AA541" s="34"/>
      <c r="AB541" s="34"/>
      <c r="AC541" s="34"/>
      <c r="AD541" s="34"/>
      <c r="AE541" s="34"/>
      <c r="AT541" s="19" t="s">
        <v>145</v>
      </c>
      <c r="AU541" s="19" t="s">
        <v>81</v>
      </c>
    </row>
    <row r="542" spans="1:65" s="12" customFormat="1" ht="25.9" customHeight="1">
      <c r="B542" s="127"/>
      <c r="D542" s="128" t="s">
        <v>70</v>
      </c>
      <c r="E542" s="129" t="s">
        <v>587</v>
      </c>
      <c r="F542" s="129" t="s">
        <v>588</v>
      </c>
      <c r="I542" s="130"/>
      <c r="J542" s="131">
        <f>BK542</f>
        <v>0</v>
      </c>
      <c r="L542" s="127"/>
      <c r="M542" s="132"/>
      <c r="N542" s="133"/>
      <c r="O542" s="133"/>
      <c r="P542" s="134">
        <f>P543+P598+P600+P608+P611+P694+P807+P819</f>
        <v>0</v>
      </c>
      <c r="Q542" s="133"/>
      <c r="R542" s="134">
        <f>R543+R598+R600+R608+R611+R694+R807+R819</f>
        <v>13.437846429999999</v>
      </c>
      <c r="S542" s="133"/>
      <c r="T542" s="135">
        <f>T543+T598+T600+T608+T611+T694+T807+T819</f>
        <v>0.63014720000000002</v>
      </c>
      <c r="AR542" s="128" t="s">
        <v>81</v>
      </c>
      <c r="AT542" s="136" t="s">
        <v>70</v>
      </c>
      <c r="AU542" s="136" t="s">
        <v>71</v>
      </c>
      <c r="AY542" s="128" t="s">
        <v>136</v>
      </c>
      <c r="BK542" s="137">
        <f>BK543+BK598+BK600+BK608+BK611+BK694+BK807+BK819</f>
        <v>0</v>
      </c>
    </row>
    <row r="543" spans="1:65" s="12" customFormat="1" ht="22.9" customHeight="1">
      <c r="B543" s="127"/>
      <c r="D543" s="128" t="s">
        <v>70</v>
      </c>
      <c r="E543" s="138" t="s">
        <v>589</v>
      </c>
      <c r="F543" s="138" t="s">
        <v>590</v>
      </c>
      <c r="I543" s="130"/>
      <c r="J543" s="139">
        <f>BK543</f>
        <v>0</v>
      </c>
      <c r="L543" s="127"/>
      <c r="M543" s="132"/>
      <c r="N543" s="133"/>
      <c r="O543" s="133"/>
      <c r="P543" s="134">
        <f>SUM(P544:P597)</f>
        <v>0</v>
      </c>
      <c r="Q543" s="133"/>
      <c r="R543" s="134">
        <f>SUM(R544:R597)</f>
        <v>0.89264840000000012</v>
      </c>
      <c r="S543" s="133"/>
      <c r="T543" s="135">
        <f>SUM(T544:T597)</f>
        <v>0.508328</v>
      </c>
      <c r="AR543" s="128" t="s">
        <v>81</v>
      </c>
      <c r="AT543" s="136" t="s">
        <v>70</v>
      </c>
      <c r="AU543" s="136" t="s">
        <v>79</v>
      </c>
      <c r="AY543" s="128" t="s">
        <v>136</v>
      </c>
      <c r="BK543" s="137">
        <f>SUM(BK544:BK597)</f>
        <v>0</v>
      </c>
    </row>
    <row r="544" spans="1:65" s="2" customFormat="1" ht="21.75" customHeight="1">
      <c r="A544" s="34"/>
      <c r="B544" s="140"/>
      <c r="C544" s="141" t="s">
        <v>591</v>
      </c>
      <c r="D544" s="141" t="s">
        <v>139</v>
      </c>
      <c r="E544" s="142" t="s">
        <v>592</v>
      </c>
      <c r="F544" s="143" t="s">
        <v>593</v>
      </c>
      <c r="G544" s="144" t="s">
        <v>95</v>
      </c>
      <c r="H544" s="145">
        <v>186.8</v>
      </c>
      <c r="I544" s="146"/>
      <c r="J544" s="147">
        <f>ROUND(I544*H544,2)</f>
        <v>0</v>
      </c>
      <c r="K544" s="143" t="s">
        <v>3</v>
      </c>
      <c r="L544" s="35"/>
      <c r="M544" s="148" t="s">
        <v>3</v>
      </c>
      <c r="N544" s="149" t="s">
        <v>42</v>
      </c>
      <c r="O544" s="55"/>
      <c r="P544" s="150">
        <f>O544*H544</f>
        <v>0</v>
      </c>
      <c r="Q544" s="150">
        <v>0</v>
      </c>
      <c r="R544" s="150">
        <f>Q544*H544</f>
        <v>0</v>
      </c>
      <c r="S544" s="150">
        <v>0</v>
      </c>
      <c r="T544" s="151">
        <f>S544*H544</f>
        <v>0</v>
      </c>
      <c r="U544" s="34"/>
      <c r="V544" s="34"/>
      <c r="W544" s="34"/>
      <c r="X544" s="34"/>
      <c r="Y544" s="34"/>
      <c r="Z544" s="34"/>
      <c r="AA544" s="34"/>
      <c r="AB544" s="34"/>
      <c r="AC544" s="34"/>
      <c r="AD544" s="34"/>
      <c r="AE544" s="34"/>
      <c r="AR544" s="152" t="s">
        <v>283</v>
      </c>
      <c r="AT544" s="152" t="s">
        <v>139</v>
      </c>
      <c r="AU544" s="152" t="s">
        <v>81</v>
      </c>
      <c r="AY544" s="19" t="s">
        <v>136</v>
      </c>
      <c r="BE544" s="153">
        <f>IF(N544="základní",J544,0)</f>
        <v>0</v>
      </c>
      <c r="BF544" s="153">
        <f>IF(N544="snížená",J544,0)</f>
        <v>0</v>
      </c>
      <c r="BG544" s="153">
        <f>IF(N544="zákl. přenesená",J544,0)</f>
        <v>0</v>
      </c>
      <c r="BH544" s="153">
        <f>IF(N544="sníž. přenesená",J544,0)</f>
        <v>0</v>
      </c>
      <c r="BI544" s="153">
        <f>IF(N544="nulová",J544,0)</f>
        <v>0</v>
      </c>
      <c r="BJ544" s="19" t="s">
        <v>79</v>
      </c>
      <c r="BK544" s="153">
        <f>ROUND(I544*H544,2)</f>
        <v>0</v>
      </c>
      <c r="BL544" s="19" t="s">
        <v>283</v>
      </c>
      <c r="BM544" s="152" t="s">
        <v>594</v>
      </c>
    </row>
    <row r="545" spans="1:65" s="13" customFormat="1">
      <c r="B545" s="159"/>
      <c r="D545" s="160" t="s">
        <v>147</v>
      </c>
      <c r="E545" s="161" t="s">
        <v>3</v>
      </c>
      <c r="F545" s="162" t="s">
        <v>595</v>
      </c>
      <c r="H545" s="161" t="s">
        <v>3</v>
      </c>
      <c r="I545" s="163"/>
      <c r="L545" s="159"/>
      <c r="M545" s="164"/>
      <c r="N545" s="165"/>
      <c r="O545" s="165"/>
      <c r="P545" s="165"/>
      <c r="Q545" s="165"/>
      <c r="R545" s="165"/>
      <c r="S545" s="165"/>
      <c r="T545" s="166"/>
      <c r="AT545" s="161" t="s">
        <v>147</v>
      </c>
      <c r="AU545" s="161" t="s">
        <v>81</v>
      </c>
      <c r="AV545" s="13" t="s">
        <v>79</v>
      </c>
      <c r="AW545" s="13" t="s">
        <v>32</v>
      </c>
      <c r="AX545" s="13" t="s">
        <v>71</v>
      </c>
      <c r="AY545" s="161" t="s">
        <v>136</v>
      </c>
    </row>
    <row r="546" spans="1:65" s="13" customFormat="1">
      <c r="B546" s="159"/>
      <c r="D546" s="160" t="s">
        <v>147</v>
      </c>
      <c r="E546" s="161" t="s">
        <v>3</v>
      </c>
      <c r="F546" s="162" t="s">
        <v>211</v>
      </c>
      <c r="H546" s="161" t="s">
        <v>3</v>
      </c>
      <c r="I546" s="163"/>
      <c r="L546" s="159"/>
      <c r="M546" s="164"/>
      <c r="N546" s="165"/>
      <c r="O546" s="165"/>
      <c r="P546" s="165"/>
      <c r="Q546" s="165"/>
      <c r="R546" s="165"/>
      <c r="S546" s="165"/>
      <c r="T546" s="166"/>
      <c r="AT546" s="161" t="s">
        <v>147</v>
      </c>
      <c r="AU546" s="161" t="s">
        <v>81</v>
      </c>
      <c r="AV546" s="13" t="s">
        <v>79</v>
      </c>
      <c r="AW546" s="13" t="s">
        <v>32</v>
      </c>
      <c r="AX546" s="13" t="s">
        <v>71</v>
      </c>
      <c r="AY546" s="161" t="s">
        <v>136</v>
      </c>
    </row>
    <row r="547" spans="1:65" s="14" customFormat="1" ht="33.75">
      <c r="B547" s="167"/>
      <c r="D547" s="160" t="s">
        <v>147</v>
      </c>
      <c r="E547" s="168" t="s">
        <v>3</v>
      </c>
      <c r="F547" s="169" t="s">
        <v>456</v>
      </c>
      <c r="H547" s="170">
        <v>19.600000000000001</v>
      </c>
      <c r="I547" s="171"/>
      <c r="L547" s="167"/>
      <c r="M547" s="172"/>
      <c r="N547" s="173"/>
      <c r="O547" s="173"/>
      <c r="P547" s="173"/>
      <c r="Q547" s="173"/>
      <c r="R547" s="173"/>
      <c r="S547" s="173"/>
      <c r="T547" s="174"/>
      <c r="AT547" s="168" t="s">
        <v>147</v>
      </c>
      <c r="AU547" s="168" t="s">
        <v>81</v>
      </c>
      <c r="AV547" s="14" t="s">
        <v>81</v>
      </c>
      <c r="AW547" s="14" t="s">
        <v>32</v>
      </c>
      <c r="AX547" s="14" t="s">
        <v>71</v>
      </c>
      <c r="AY547" s="168" t="s">
        <v>136</v>
      </c>
    </row>
    <row r="548" spans="1:65" s="14" customFormat="1">
      <c r="B548" s="167"/>
      <c r="D548" s="160" t="s">
        <v>147</v>
      </c>
      <c r="E548" s="168" t="s">
        <v>3</v>
      </c>
      <c r="F548" s="169" t="s">
        <v>457</v>
      </c>
      <c r="H548" s="170">
        <v>25.84</v>
      </c>
      <c r="I548" s="171"/>
      <c r="L548" s="167"/>
      <c r="M548" s="172"/>
      <c r="N548" s="173"/>
      <c r="O548" s="173"/>
      <c r="P548" s="173"/>
      <c r="Q548" s="173"/>
      <c r="R548" s="173"/>
      <c r="S548" s="173"/>
      <c r="T548" s="174"/>
      <c r="AT548" s="168" t="s">
        <v>147</v>
      </c>
      <c r="AU548" s="168" t="s">
        <v>81</v>
      </c>
      <c r="AV548" s="14" t="s">
        <v>81</v>
      </c>
      <c r="AW548" s="14" t="s">
        <v>32</v>
      </c>
      <c r="AX548" s="14" t="s">
        <v>71</v>
      </c>
      <c r="AY548" s="168" t="s">
        <v>136</v>
      </c>
    </row>
    <row r="549" spans="1:65" s="14" customFormat="1">
      <c r="B549" s="167"/>
      <c r="D549" s="160" t="s">
        <v>147</v>
      </c>
      <c r="E549" s="168" t="s">
        <v>3</v>
      </c>
      <c r="F549" s="169" t="s">
        <v>458</v>
      </c>
      <c r="H549" s="170">
        <v>14.87</v>
      </c>
      <c r="I549" s="171"/>
      <c r="L549" s="167"/>
      <c r="M549" s="172"/>
      <c r="N549" s="173"/>
      <c r="O549" s="173"/>
      <c r="P549" s="173"/>
      <c r="Q549" s="173"/>
      <c r="R549" s="173"/>
      <c r="S549" s="173"/>
      <c r="T549" s="174"/>
      <c r="AT549" s="168" t="s">
        <v>147</v>
      </c>
      <c r="AU549" s="168" t="s">
        <v>81</v>
      </c>
      <c r="AV549" s="14" t="s">
        <v>81</v>
      </c>
      <c r="AW549" s="14" t="s">
        <v>32</v>
      </c>
      <c r="AX549" s="14" t="s">
        <v>71</v>
      </c>
      <c r="AY549" s="168" t="s">
        <v>136</v>
      </c>
    </row>
    <row r="550" spans="1:65" s="15" customFormat="1">
      <c r="B550" s="175"/>
      <c r="D550" s="160" t="s">
        <v>147</v>
      </c>
      <c r="E550" s="176" t="s">
        <v>3</v>
      </c>
      <c r="F550" s="177" t="s">
        <v>152</v>
      </c>
      <c r="H550" s="178">
        <v>60.31</v>
      </c>
      <c r="I550" s="179"/>
      <c r="L550" s="175"/>
      <c r="M550" s="180"/>
      <c r="N550" s="181"/>
      <c r="O550" s="181"/>
      <c r="P550" s="181"/>
      <c r="Q550" s="181"/>
      <c r="R550" s="181"/>
      <c r="S550" s="181"/>
      <c r="T550" s="182"/>
      <c r="AT550" s="176" t="s">
        <v>147</v>
      </c>
      <c r="AU550" s="176" t="s">
        <v>81</v>
      </c>
      <c r="AV550" s="15" t="s">
        <v>137</v>
      </c>
      <c r="AW550" s="15" t="s">
        <v>32</v>
      </c>
      <c r="AX550" s="15" t="s">
        <v>71</v>
      </c>
      <c r="AY550" s="176" t="s">
        <v>136</v>
      </c>
    </row>
    <row r="551" spans="1:65" s="13" customFormat="1">
      <c r="B551" s="159"/>
      <c r="D551" s="160" t="s">
        <v>147</v>
      </c>
      <c r="E551" s="161" t="s">
        <v>3</v>
      </c>
      <c r="F551" s="162" t="s">
        <v>213</v>
      </c>
      <c r="H551" s="161" t="s">
        <v>3</v>
      </c>
      <c r="I551" s="163"/>
      <c r="L551" s="159"/>
      <c r="M551" s="164"/>
      <c r="N551" s="165"/>
      <c r="O551" s="165"/>
      <c r="P551" s="165"/>
      <c r="Q551" s="165"/>
      <c r="R551" s="165"/>
      <c r="S551" s="165"/>
      <c r="T551" s="166"/>
      <c r="AT551" s="161" t="s">
        <v>147</v>
      </c>
      <c r="AU551" s="161" t="s">
        <v>81</v>
      </c>
      <c r="AV551" s="13" t="s">
        <v>79</v>
      </c>
      <c r="AW551" s="13" t="s">
        <v>32</v>
      </c>
      <c r="AX551" s="13" t="s">
        <v>71</v>
      </c>
      <c r="AY551" s="161" t="s">
        <v>136</v>
      </c>
    </row>
    <row r="552" spans="1:65" s="14" customFormat="1" ht="22.5">
      <c r="B552" s="167"/>
      <c r="D552" s="160" t="s">
        <v>147</v>
      </c>
      <c r="E552" s="168" t="s">
        <v>3</v>
      </c>
      <c r="F552" s="169" t="s">
        <v>459</v>
      </c>
      <c r="H552" s="170">
        <v>45.83</v>
      </c>
      <c r="I552" s="171"/>
      <c r="L552" s="167"/>
      <c r="M552" s="172"/>
      <c r="N552" s="173"/>
      <c r="O552" s="173"/>
      <c r="P552" s="173"/>
      <c r="Q552" s="173"/>
      <c r="R552" s="173"/>
      <c r="S552" s="173"/>
      <c r="T552" s="174"/>
      <c r="AT552" s="168" t="s">
        <v>147</v>
      </c>
      <c r="AU552" s="168" t="s">
        <v>81</v>
      </c>
      <c r="AV552" s="14" t="s">
        <v>81</v>
      </c>
      <c r="AW552" s="14" t="s">
        <v>32</v>
      </c>
      <c r="AX552" s="14" t="s">
        <v>71</v>
      </c>
      <c r="AY552" s="168" t="s">
        <v>136</v>
      </c>
    </row>
    <row r="553" spans="1:65" s="15" customFormat="1">
      <c r="B553" s="175"/>
      <c r="D553" s="160" t="s">
        <v>147</v>
      </c>
      <c r="E553" s="176" t="s">
        <v>3</v>
      </c>
      <c r="F553" s="177" t="s">
        <v>152</v>
      </c>
      <c r="H553" s="178">
        <v>45.83</v>
      </c>
      <c r="I553" s="179"/>
      <c r="L553" s="175"/>
      <c r="M553" s="180"/>
      <c r="N553" s="181"/>
      <c r="O553" s="181"/>
      <c r="P553" s="181"/>
      <c r="Q553" s="181"/>
      <c r="R553" s="181"/>
      <c r="S553" s="181"/>
      <c r="T553" s="182"/>
      <c r="AT553" s="176" t="s">
        <v>147</v>
      </c>
      <c r="AU553" s="176" t="s">
        <v>81</v>
      </c>
      <c r="AV553" s="15" t="s">
        <v>137</v>
      </c>
      <c r="AW553" s="15" t="s">
        <v>32</v>
      </c>
      <c r="AX553" s="15" t="s">
        <v>71</v>
      </c>
      <c r="AY553" s="176" t="s">
        <v>136</v>
      </c>
    </row>
    <row r="554" spans="1:65" s="13" customFormat="1">
      <c r="B554" s="159"/>
      <c r="D554" s="160" t="s">
        <v>147</v>
      </c>
      <c r="E554" s="161" t="s">
        <v>3</v>
      </c>
      <c r="F554" s="162" t="s">
        <v>215</v>
      </c>
      <c r="H554" s="161" t="s">
        <v>3</v>
      </c>
      <c r="I554" s="163"/>
      <c r="L554" s="159"/>
      <c r="M554" s="164"/>
      <c r="N554" s="165"/>
      <c r="O554" s="165"/>
      <c r="P554" s="165"/>
      <c r="Q554" s="165"/>
      <c r="R554" s="165"/>
      <c r="S554" s="165"/>
      <c r="T554" s="166"/>
      <c r="AT554" s="161" t="s">
        <v>147</v>
      </c>
      <c r="AU554" s="161" t="s">
        <v>81</v>
      </c>
      <c r="AV554" s="13" t="s">
        <v>79</v>
      </c>
      <c r="AW554" s="13" t="s">
        <v>32</v>
      </c>
      <c r="AX554" s="13" t="s">
        <v>71</v>
      </c>
      <c r="AY554" s="161" t="s">
        <v>136</v>
      </c>
    </row>
    <row r="555" spans="1:65" s="14" customFormat="1" ht="22.5">
      <c r="B555" s="167"/>
      <c r="D555" s="160" t="s">
        <v>147</v>
      </c>
      <c r="E555" s="168" t="s">
        <v>3</v>
      </c>
      <c r="F555" s="169" t="s">
        <v>460</v>
      </c>
      <c r="H555" s="170">
        <v>80.66</v>
      </c>
      <c r="I555" s="171"/>
      <c r="L555" s="167"/>
      <c r="M555" s="172"/>
      <c r="N555" s="173"/>
      <c r="O555" s="173"/>
      <c r="P555" s="173"/>
      <c r="Q555" s="173"/>
      <c r="R555" s="173"/>
      <c r="S555" s="173"/>
      <c r="T555" s="174"/>
      <c r="AT555" s="168" t="s">
        <v>147</v>
      </c>
      <c r="AU555" s="168" t="s">
        <v>81</v>
      </c>
      <c r="AV555" s="14" t="s">
        <v>81</v>
      </c>
      <c r="AW555" s="14" t="s">
        <v>32</v>
      </c>
      <c r="AX555" s="14" t="s">
        <v>71</v>
      </c>
      <c r="AY555" s="168" t="s">
        <v>136</v>
      </c>
    </row>
    <row r="556" spans="1:65" s="15" customFormat="1">
      <c r="B556" s="175"/>
      <c r="D556" s="160" t="s">
        <v>147</v>
      </c>
      <c r="E556" s="176" t="s">
        <v>3</v>
      </c>
      <c r="F556" s="177" t="s">
        <v>152</v>
      </c>
      <c r="H556" s="178">
        <v>80.66</v>
      </c>
      <c r="I556" s="179"/>
      <c r="L556" s="175"/>
      <c r="M556" s="180"/>
      <c r="N556" s="181"/>
      <c r="O556" s="181"/>
      <c r="P556" s="181"/>
      <c r="Q556" s="181"/>
      <c r="R556" s="181"/>
      <c r="S556" s="181"/>
      <c r="T556" s="182"/>
      <c r="AT556" s="176" t="s">
        <v>147</v>
      </c>
      <c r="AU556" s="176" t="s">
        <v>81</v>
      </c>
      <c r="AV556" s="15" t="s">
        <v>137</v>
      </c>
      <c r="AW556" s="15" t="s">
        <v>32</v>
      </c>
      <c r="AX556" s="15" t="s">
        <v>71</v>
      </c>
      <c r="AY556" s="176" t="s">
        <v>136</v>
      </c>
    </row>
    <row r="557" spans="1:65" s="16" customFormat="1">
      <c r="B557" s="183"/>
      <c r="D557" s="160" t="s">
        <v>147</v>
      </c>
      <c r="E557" s="184" t="s">
        <v>3</v>
      </c>
      <c r="F557" s="185" t="s">
        <v>153</v>
      </c>
      <c r="H557" s="186">
        <v>186.8</v>
      </c>
      <c r="I557" s="187"/>
      <c r="L557" s="183"/>
      <c r="M557" s="188"/>
      <c r="N557" s="189"/>
      <c r="O557" s="189"/>
      <c r="P557" s="189"/>
      <c r="Q557" s="189"/>
      <c r="R557" s="189"/>
      <c r="S557" s="189"/>
      <c r="T557" s="190"/>
      <c r="AT557" s="184" t="s">
        <v>147</v>
      </c>
      <c r="AU557" s="184" t="s">
        <v>81</v>
      </c>
      <c r="AV557" s="16" t="s">
        <v>143</v>
      </c>
      <c r="AW557" s="16" t="s">
        <v>32</v>
      </c>
      <c r="AX557" s="16" t="s">
        <v>79</v>
      </c>
      <c r="AY557" s="184" t="s">
        <v>136</v>
      </c>
    </row>
    <row r="558" spans="1:65" s="2" customFormat="1" ht="24.2" customHeight="1">
      <c r="A558" s="34"/>
      <c r="B558" s="140"/>
      <c r="C558" s="141" t="s">
        <v>596</v>
      </c>
      <c r="D558" s="141" t="s">
        <v>139</v>
      </c>
      <c r="E558" s="142" t="s">
        <v>597</v>
      </c>
      <c r="F558" s="143" t="s">
        <v>598</v>
      </c>
      <c r="G558" s="144" t="s">
        <v>87</v>
      </c>
      <c r="H558" s="145">
        <v>127.08199999999999</v>
      </c>
      <c r="I558" s="146"/>
      <c r="J558" s="147">
        <f>ROUND(I558*H558,2)</f>
        <v>0</v>
      </c>
      <c r="K558" s="143" t="s">
        <v>142</v>
      </c>
      <c r="L558" s="35"/>
      <c r="M558" s="148" t="s">
        <v>3</v>
      </c>
      <c r="N558" s="149" t="s">
        <v>42</v>
      </c>
      <c r="O558" s="55"/>
      <c r="P558" s="150">
        <f>O558*H558</f>
        <v>0</v>
      </c>
      <c r="Q558" s="150">
        <v>0</v>
      </c>
      <c r="R558" s="150">
        <f>Q558*H558</f>
        <v>0</v>
      </c>
      <c r="S558" s="150">
        <v>4.0000000000000001E-3</v>
      </c>
      <c r="T558" s="151">
        <f>S558*H558</f>
        <v>0.508328</v>
      </c>
      <c r="U558" s="34"/>
      <c r="V558" s="34"/>
      <c r="W558" s="34"/>
      <c r="X558" s="34"/>
      <c r="Y558" s="34"/>
      <c r="Z558" s="34"/>
      <c r="AA558" s="34"/>
      <c r="AB558" s="34"/>
      <c r="AC558" s="34"/>
      <c r="AD558" s="34"/>
      <c r="AE558" s="34"/>
      <c r="AR558" s="152" t="s">
        <v>283</v>
      </c>
      <c r="AT558" s="152" t="s">
        <v>139</v>
      </c>
      <c r="AU558" s="152" t="s">
        <v>81</v>
      </c>
      <c r="AY558" s="19" t="s">
        <v>136</v>
      </c>
      <c r="BE558" s="153">
        <f>IF(N558="základní",J558,0)</f>
        <v>0</v>
      </c>
      <c r="BF558" s="153">
        <f>IF(N558="snížená",J558,0)</f>
        <v>0</v>
      </c>
      <c r="BG558" s="153">
        <f>IF(N558="zákl. přenesená",J558,0)</f>
        <v>0</v>
      </c>
      <c r="BH558" s="153">
        <f>IF(N558="sníž. přenesená",J558,0)</f>
        <v>0</v>
      </c>
      <c r="BI558" s="153">
        <f>IF(N558="nulová",J558,0)</f>
        <v>0</v>
      </c>
      <c r="BJ558" s="19" t="s">
        <v>79</v>
      </c>
      <c r="BK558" s="153">
        <f>ROUND(I558*H558,2)</f>
        <v>0</v>
      </c>
      <c r="BL558" s="19" t="s">
        <v>283</v>
      </c>
      <c r="BM558" s="152" t="s">
        <v>599</v>
      </c>
    </row>
    <row r="559" spans="1:65" s="2" customFormat="1">
      <c r="A559" s="34"/>
      <c r="B559" s="35"/>
      <c r="C559" s="34"/>
      <c r="D559" s="154" t="s">
        <v>145</v>
      </c>
      <c r="E559" s="34"/>
      <c r="F559" s="155" t="s">
        <v>600</v>
      </c>
      <c r="G559" s="34"/>
      <c r="H559" s="34"/>
      <c r="I559" s="156"/>
      <c r="J559" s="34"/>
      <c r="K559" s="34"/>
      <c r="L559" s="35"/>
      <c r="M559" s="157"/>
      <c r="N559" s="158"/>
      <c r="O559" s="55"/>
      <c r="P559" s="55"/>
      <c r="Q559" s="55"/>
      <c r="R559" s="55"/>
      <c r="S559" s="55"/>
      <c r="T559" s="56"/>
      <c r="U559" s="34"/>
      <c r="V559" s="34"/>
      <c r="W559" s="34"/>
      <c r="X559" s="34"/>
      <c r="Y559" s="34"/>
      <c r="Z559" s="34"/>
      <c r="AA559" s="34"/>
      <c r="AB559" s="34"/>
      <c r="AC559" s="34"/>
      <c r="AD559" s="34"/>
      <c r="AE559" s="34"/>
      <c r="AT559" s="19" t="s">
        <v>145</v>
      </c>
      <c r="AU559" s="19" t="s">
        <v>81</v>
      </c>
    </row>
    <row r="560" spans="1:65" s="13" customFormat="1" ht="33.75">
      <c r="B560" s="159"/>
      <c r="D560" s="160" t="s">
        <v>147</v>
      </c>
      <c r="E560" s="161" t="s">
        <v>3</v>
      </c>
      <c r="F560" s="162" t="s">
        <v>601</v>
      </c>
      <c r="H560" s="161" t="s">
        <v>3</v>
      </c>
      <c r="I560" s="163"/>
      <c r="L560" s="159"/>
      <c r="M560" s="164"/>
      <c r="N560" s="165"/>
      <c r="O560" s="165"/>
      <c r="P560" s="165"/>
      <c r="Q560" s="165"/>
      <c r="R560" s="165"/>
      <c r="S560" s="165"/>
      <c r="T560" s="166"/>
      <c r="AT560" s="161" t="s">
        <v>147</v>
      </c>
      <c r="AU560" s="161" t="s">
        <v>81</v>
      </c>
      <c r="AV560" s="13" t="s">
        <v>79</v>
      </c>
      <c r="AW560" s="13" t="s">
        <v>32</v>
      </c>
      <c r="AX560" s="13" t="s">
        <v>71</v>
      </c>
      <c r="AY560" s="161" t="s">
        <v>136</v>
      </c>
    </row>
    <row r="561" spans="1:65" s="13" customFormat="1">
      <c r="B561" s="159"/>
      <c r="D561" s="160" t="s">
        <v>147</v>
      </c>
      <c r="E561" s="161" t="s">
        <v>3</v>
      </c>
      <c r="F561" s="162" t="s">
        <v>211</v>
      </c>
      <c r="H561" s="161" t="s">
        <v>3</v>
      </c>
      <c r="I561" s="163"/>
      <c r="L561" s="159"/>
      <c r="M561" s="164"/>
      <c r="N561" s="165"/>
      <c r="O561" s="165"/>
      <c r="P561" s="165"/>
      <c r="Q561" s="165"/>
      <c r="R561" s="165"/>
      <c r="S561" s="165"/>
      <c r="T561" s="166"/>
      <c r="AT561" s="161" t="s">
        <v>147</v>
      </c>
      <c r="AU561" s="161" t="s">
        <v>81</v>
      </c>
      <c r="AV561" s="13" t="s">
        <v>79</v>
      </c>
      <c r="AW561" s="13" t="s">
        <v>32</v>
      </c>
      <c r="AX561" s="13" t="s">
        <v>71</v>
      </c>
      <c r="AY561" s="161" t="s">
        <v>136</v>
      </c>
    </row>
    <row r="562" spans="1:65" s="14" customFormat="1">
      <c r="B562" s="167"/>
      <c r="D562" s="160" t="s">
        <v>147</v>
      </c>
      <c r="E562" s="168" t="s">
        <v>3</v>
      </c>
      <c r="F562" s="169" t="s">
        <v>602</v>
      </c>
      <c r="H562" s="170">
        <v>14.613</v>
      </c>
      <c r="I562" s="171"/>
      <c r="L562" s="167"/>
      <c r="M562" s="172"/>
      <c r="N562" s="173"/>
      <c r="O562" s="173"/>
      <c r="P562" s="173"/>
      <c r="Q562" s="173"/>
      <c r="R562" s="173"/>
      <c r="S562" s="173"/>
      <c r="T562" s="174"/>
      <c r="AT562" s="168" t="s">
        <v>147</v>
      </c>
      <c r="AU562" s="168" t="s">
        <v>81</v>
      </c>
      <c r="AV562" s="14" t="s">
        <v>81</v>
      </c>
      <c r="AW562" s="14" t="s">
        <v>32</v>
      </c>
      <c r="AX562" s="14" t="s">
        <v>71</v>
      </c>
      <c r="AY562" s="168" t="s">
        <v>136</v>
      </c>
    </row>
    <row r="563" spans="1:65" s="14" customFormat="1">
      <c r="B563" s="167"/>
      <c r="D563" s="160" t="s">
        <v>147</v>
      </c>
      <c r="E563" s="168" t="s">
        <v>3</v>
      </c>
      <c r="F563" s="169" t="s">
        <v>603</v>
      </c>
      <c r="H563" s="170">
        <v>13.829000000000001</v>
      </c>
      <c r="I563" s="171"/>
      <c r="L563" s="167"/>
      <c r="M563" s="172"/>
      <c r="N563" s="173"/>
      <c r="O563" s="173"/>
      <c r="P563" s="173"/>
      <c r="Q563" s="173"/>
      <c r="R563" s="173"/>
      <c r="S563" s="173"/>
      <c r="T563" s="174"/>
      <c r="AT563" s="168" t="s">
        <v>147</v>
      </c>
      <c r="AU563" s="168" t="s">
        <v>81</v>
      </c>
      <c r="AV563" s="14" t="s">
        <v>81</v>
      </c>
      <c r="AW563" s="14" t="s">
        <v>32</v>
      </c>
      <c r="AX563" s="14" t="s">
        <v>71</v>
      </c>
      <c r="AY563" s="168" t="s">
        <v>136</v>
      </c>
    </row>
    <row r="564" spans="1:65" s="14" customFormat="1">
      <c r="B564" s="167"/>
      <c r="D564" s="160" t="s">
        <v>147</v>
      </c>
      <c r="E564" s="168" t="s">
        <v>3</v>
      </c>
      <c r="F564" s="169" t="s">
        <v>604</v>
      </c>
      <c r="H564" s="170">
        <v>8.484</v>
      </c>
      <c r="I564" s="171"/>
      <c r="L564" s="167"/>
      <c r="M564" s="172"/>
      <c r="N564" s="173"/>
      <c r="O564" s="173"/>
      <c r="P564" s="173"/>
      <c r="Q564" s="173"/>
      <c r="R564" s="173"/>
      <c r="S564" s="173"/>
      <c r="T564" s="174"/>
      <c r="AT564" s="168" t="s">
        <v>147</v>
      </c>
      <c r="AU564" s="168" t="s">
        <v>81</v>
      </c>
      <c r="AV564" s="14" t="s">
        <v>81</v>
      </c>
      <c r="AW564" s="14" t="s">
        <v>32</v>
      </c>
      <c r="AX564" s="14" t="s">
        <v>71</v>
      </c>
      <c r="AY564" s="168" t="s">
        <v>136</v>
      </c>
    </row>
    <row r="565" spans="1:65" s="15" customFormat="1">
      <c r="B565" s="175"/>
      <c r="D565" s="160" t="s">
        <v>147</v>
      </c>
      <c r="E565" s="176" t="s">
        <v>3</v>
      </c>
      <c r="F565" s="177" t="s">
        <v>152</v>
      </c>
      <c r="H565" s="178">
        <v>36.926000000000002</v>
      </c>
      <c r="I565" s="179"/>
      <c r="L565" s="175"/>
      <c r="M565" s="180"/>
      <c r="N565" s="181"/>
      <c r="O565" s="181"/>
      <c r="P565" s="181"/>
      <c r="Q565" s="181"/>
      <c r="R565" s="181"/>
      <c r="S565" s="181"/>
      <c r="T565" s="182"/>
      <c r="AT565" s="176" t="s">
        <v>147</v>
      </c>
      <c r="AU565" s="176" t="s">
        <v>81</v>
      </c>
      <c r="AV565" s="15" t="s">
        <v>137</v>
      </c>
      <c r="AW565" s="15" t="s">
        <v>32</v>
      </c>
      <c r="AX565" s="15" t="s">
        <v>71</v>
      </c>
      <c r="AY565" s="176" t="s">
        <v>136</v>
      </c>
    </row>
    <row r="566" spans="1:65" s="13" customFormat="1">
      <c r="B566" s="159"/>
      <c r="D566" s="160" t="s">
        <v>147</v>
      </c>
      <c r="E566" s="161" t="s">
        <v>3</v>
      </c>
      <c r="F566" s="162" t="s">
        <v>213</v>
      </c>
      <c r="H566" s="161" t="s">
        <v>3</v>
      </c>
      <c r="I566" s="163"/>
      <c r="L566" s="159"/>
      <c r="M566" s="164"/>
      <c r="N566" s="165"/>
      <c r="O566" s="165"/>
      <c r="P566" s="165"/>
      <c r="Q566" s="165"/>
      <c r="R566" s="165"/>
      <c r="S566" s="165"/>
      <c r="T566" s="166"/>
      <c r="AT566" s="161" t="s">
        <v>147</v>
      </c>
      <c r="AU566" s="161" t="s">
        <v>81</v>
      </c>
      <c r="AV566" s="13" t="s">
        <v>79</v>
      </c>
      <c r="AW566" s="13" t="s">
        <v>32</v>
      </c>
      <c r="AX566" s="13" t="s">
        <v>71</v>
      </c>
      <c r="AY566" s="161" t="s">
        <v>136</v>
      </c>
    </row>
    <row r="567" spans="1:65" s="14" customFormat="1" ht="22.5">
      <c r="B567" s="167"/>
      <c r="D567" s="160" t="s">
        <v>147</v>
      </c>
      <c r="E567" s="168" t="s">
        <v>3</v>
      </c>
      <c r="F567" s="169" t="s">
        <v>605</v>
      </c>
      <c r="H567" s="170">
        <v>37.332999999999998</v>
      </c>
      <c r="I567" s="171"/>
      <c r="L567" s="167"/>
      <c r="M567" s="172"/>
      <c r="N567" s="173"/>
      <c r="O567" s="173"/>
      <c r="P567" s="173"/>
      <c r="Q567" s="173"/>
      <c r="R567" s="173"/>
      <c r="S567" s="173"/>
      <c r="T567" s="174"/>
      <c r="AT567" s="168" t="s">
        <v>147</v>
      </c>
      <c r="AU567" s="168" t="s">
        <v>81</v>
      </c>
      <c r="AV567" s="14" t="s">
        <v>81</v>
      </c>
      <c r="AW567" s="14" t="s">
        <v>32</v>
      </c>
      <c r="AX567" s="14" t="s">
        <v>71</v>
      </c>
      <c r="AY567" s="168" t="s">
        <v>136</v>
      </c>
    </row>
    <row r="568" spans="1:65" s="15" customFormat="1">
      <c r="B568" s="175"/>
      <c r="D568" s="160" t="s">
        <v>147</v>
      </c>
      <c r="E568" s="176" t="s">
        <v>3</v>
      </c>
      <c r="F568" s="177" t="s">
        <v>152</v>
      </c>
      <c r="H568" s="178">
        <v>37.332999999999998</v>
      </c>
      <c r="I568" s="179"/>
      <c r="L568" s="175"/>
      <c r="M568" s="180"/>
      <c r="N568" s="181"/>
      <c r="O568" s="181"/>
      <c r="P568" s="181"/>
      <c r="Q568" s="181"/>
      <c r="R568" s="181"/>
      <c r="S568" s="181"/>
      <c r="T568" s="182"/>
      <c r="AT568" s="176" t="s">
        <v>147</v>
      </c>
      <c r="AU568" s="176" t="s">
        <v>81</v>
      </c>
      <c r="AV568" s="15" t="s">
        <v>137</v>
      </c>
      <c r="AW568" s="15" t="s">
        <v>32</v>
      </c>
      <c r="AX568" s="15" t="s">
        <v>71</v>
      </c>
      <c r="AY568" s="176" t="s">
        <v>136</v>
      </c>
    </row>
    <row r="569" spans="1:65" s="13" customFormat="1">
      <c r="B569" s="159"/>
      <c r="D569" s="160" t="s">
        <v>147</v>
      </c>
      <c r="E569" s="161" t="s">
        <v>3</v>
      </c>
      <c r="F569" s="162" t="s">
        <v>215</v>
      </c>
      <c r="H569" s="161" t="s">
        <v>3</v>
      </c>
      <c r="I569" s="163"/>
      <c r="L569" s="159"/>
      <c r="M569" s="164"/>
      <c r="N569" s="165"/>
      <c r="O569" s="165"/>
      <c r="P569" s="165"/>
      <c r="Q569" s="165"/>
      <c r="R569" s="165"/>
      <c r="S569" s="165"/>
      <c r="T569" s="166"/>
      <c r="AT569" s="161" t="s">
        <v>147</v>
      </c>
      <c r="AU569" s="161" t="s">
        <v>81</v>
      </c>
      <c r="AV569" s="13" t="s">
        <v>79</v>
      </c>
      <c r="AW569" s="13" t="s">
        <v>32</v>
      </c>
      <c r="AX569" s="13" t="s">
        <v>71</v>
      </c>
      <c r="AY569" s="161" t="s">
        <v>136</v>
      </c>
    </row>
    <row r="570" spans="1:65" s="14" customFormat="1" ht="22.5">
      <c r="B570" s="167"/>
      <c r="D570" s="160" t="s">
        <v>147</v>
      </c>
      <c r="E570" s="168" t="s">
        <v>3</v>
      </c>
      <c r="F570" s="169" t="s">
        <v>606</v>
      </c>
      <c r="H570" s="170">
        <v>52.823</v>
      </c>
      <c r="I570" s="171"/>
      <c r="L570" s="167"/>
      <c r="M570" s="172"/>
      <c r="N570" s="173"/>
      <c r="O570" s="173"/>
      <c r="P570" s="173"/>
      <c r="Q570" s="173"/>
      <c r="R570" s="173"/>
      <c r="S570" s="173"/>
      <c r="T570" s="174"/>
      <c r="AT570" s="168" t="s">
        <v>147</v>
      </c>
      <c r="AU570" s="168" t="s">
        <v>81</v>
      </c>
      <c r="AV570" s="14" t="s">
        <v>81</v>
      </c>
      <c r="AW570" s="14" t="s">
        <v>32</v>
      </c>
      <c r="AX570" s="14" t="s">
        <v>71</v>
      </c>
      <c r="AY570" s="168" t="s">
        <v>136</v>
      </c>
    </row>
    <row r="571" spans="1:65" s="15" customFormat="1">
      <c r="B571" s="175"/>
      <c r="D571" s="160" t="s">
        <v>147</v>
      </c>
      <c r="E571" s="176" t="s">
        <v>3</v>
      </c>
      <c r="F571" s="177" t="s">
        <v>152</v>
      </c>
      <c r="H571" s="178">
        <v>52.823</v>
      </c>
      <c r="I571" s="179"/>
      <c r="L571" s="175"/>
      <c r="M571" s="180"/>
      <c r="N571" s="181"/>
      <c r="O571" s="181"/>
      <c r="P571" s="181"/>
      <c r="Q571" s="181"/>
      <c r="R571" s="181"/>
      <c r="S571" s="181"/>
      <c r="T571" s="182"/>
      <c r="AT571" s="176" t="s">
        <v>147</v>
      </c>
      <c r="AU571" s="176" t="s">
        <v>81</v>
      </c>
      <c r="AV571" s="15" t="s">
        <v>137</v>
      </c>
      <c r="AW571" s="15" t="s">
        <v>32</v>
      </c>
      <c r="AX571" s="15" t="s">
        <v>71</v>
      </c>
      <c r="AY571" s="176" t="s">
        <v>136</v>
      </c>
    </row>
    <row r="572" spans="1:65" s="16" customFormat="1">
      <c r="B572" s="183"/>
      <c r="D572" s="160" t="s">
        <v>147</v>
      </c>
      <c r="E572" s="184" t="s">
        <v>3</v>
      </c>
      <c r="F572" s="185" t="s">
        <v>153</v>
      </c>
      <c r="H572" s="186">
        <v>127.08199999999999</v>
      </c>
      <c r="I572" s="187"/>
      <c r="L572" s="183"/>
      <c r="M572" s="188"/>
      <c r="N572" s="189"/>
      <c r="O572" s="189"/>
      <c r="P572" s="189"/>
      <c r="Q572" s="189"/>
      <c r="R572" s="189"/>
      <c r="S572" s="189"/>
      <c r="T572" s="190"/>
      <c r="AT572" s="184" t="s">
        <v>147</v>
      </c>
      <c r="AU572" s="184" t="s">
        <v>81</v>
      </c>
      <c r="AV572" s="16" t="s">
        <v>143</v>
      </c>
      <c r="AW572" s="16" t="s">
        <v>32</v>
      </c>
      <c r="AX572" s="16" t="s">
        <v>79</v>
      </c>
      <c r="AY572" s="184" t="s">
        <v>136</v>
      </c>
    </row>
    <row r="573" spans="1:65" s="2" customFormat="1" ht="37.9" customHeight="1">
      <c r="A573" s="34"/>
      <c r="B573" s="140"/>
      <c r="C573" s="141" t="s">
        <v>607</v>
      </c>
      <c r="D573" s="141" t="s">
        <v>139</v>
      </c>
      <c r="E573" s="142" t="s">
        <v>608</v>
      </c>
      <c r="F573" s="143" t="s">
        <v>609</v>
      </c>
      <c r="G573" s="144" t="s">
        <v>87</v>
      </c>
      <c r="H573" s="145">
        <v>127.08199999999999</v>
      </c>
      <c r="I573" s="146"/>
      <c r="J573" s="147">
        <f>ROUND(I573*H573,2)</f>
        <v>0</v>
      </c>
      <c r="K573" s="143" t="s">
        <v>142</v>
      </c>
      <c r="L573" s="35"/>
      <c r="M573" s="148" t="s">
        <v>3</v>
      </c>
      <c r="N573" s="149" t="s">
        <v>42</v>
      </c>
      <c r="O573" s="55"/>
      <c r="P573" s="150">
        <f>O573*H573</f>
        <v>0</v>
      </c>
      <c r="Q573" s="150">
        <v>0</v>
      </c>
      <c r="R573" s="150">
        <f>Q573*H573</f>
        <v>0</v>
      </c>
      <c r="S573" s="150">
        <v>0</v>
      </c>
      <c r="T573" s="151">
        <f>S573*H573</f>
        <v>0</v>
      </c>
      <c r="U573" s="34"/>
      <c r="V573" s="34"/>
      <c r="W573" s="34"/>
      <c r="X573" s="34"/>
      <c r="Y573" s="34"/>
      <c r="Z573" s="34"/>
      <c r="AA573" s="34"/>
      <c r="AB573" s="34"/>
      <c r="AC573" s="34"/>
      <c r="AD573" s="34"/>
      <c r="AE573" s="34"/>
      <c r="AR573" s="152" t="s">
        <v>283</v>
      </c>
      <c r="AT573" s="152" t="s">
        <v>139</v>
      </c>
      <c r="AU573" s="152" t="s">
        <v>81</v>
      </c>
      <c r="AY573" s="19" t="s">
        <v>136</v>
      </c>
      <c r="BE573" s="153">
        <f>IF(N573="základní",J573,0)</f>
        <v>0</v>
      </c>
      <c r="BF573" s="153">
        <f>IF(N573="snížená",J573,0)</f>
        <v>0</v>
      </c>
      <c r="BG573" s="153">
        <f>IF(N573="zákl. přenesená",J573,0)</f>
        <v>0</v>
      </c>
      <c r="BH573" s="153">
        <f>IF(N573="sníž. přenesená",J573,0)</f>
        <v>0</v>
      </c>
      <c r="BI573" s="153">
        <f>IF(N573="nulová",J573,0)</f>
        <v>0</v>
      </c>
      <c r="BJ573" s="19" t="s">
        <v>79</v>
      </c>
      <c r="BK573" s="153">
        <f>ROUND(I573*H573,2)</f>
        <v>0</v>
      </c>
      <c r="BL573" s="19" t="s">
        <v>283</v>
      </c>
      <c r="BM573" s="152" t="s">
        <v>610</v>
      </c>
    </row>
    <row r="574" spans="1:65" s="2" customFormat="1">
      <c r="A574" s="34"/>
      <c r="B574" s="35"/>
      <c r="C574" s="34"/>
      <c r="D574" s="154" t="s">
        <v>145</v>
      </c>
      <c r="E574" s="34"/>
      <c r="F574" s="155" t="s">
        <v>611</v>
      </c>
      <c r="G574" s="34"/>
      <c r="H574" s="34"/>
      <c r="I574" s="156"/>
      <c r="J574" s="34"/>
      <c r="K574" s="34"/>
      <c r="L574" s="35"/>
      <c r="M574" s="157"/>
      <c r="N574" s="158"/>
      <c r="O574" s="55"/>
      <c r="P574" s="55"/>
      <c r="Q574" s="55"/>
      <c r="R574" s="55"/>
      <c r="S574" s="55"/>
      <c r="T574" s="56"/>
      <c r="U574" s="34"/>
      <c r="V574" s="34"/>
      <c r="W574" s="34"/>
      <c r="X574" s="34"/>
      <c r="Y574" s="34"/>
      <c r="Z574" s="34"/>
      <c r="AA574" s="34"/>
      <c r="AB574" s="34"/>
      <c r="AC574" s="34"/>
      <c r="AD574" s="34"/>
      <c r="AE574" s="34"/>
      <c r="AT574" s="19" t="s">
        <v>145</v>
      </c>
      <c r="AU574" s="19" t="s">
        <v>81</v>
      </c>
    </row>
    <row r="575" spans="1:65" s="2" customFormat="1" ht="16.5" customHeight="1">
      <c r="A575" s="34"/>
      <c r="B575" s="140"/>
      <c r="C575" s="191" t="s">
        <v>612</v>
      </c>
      <c r="D575" s="191" t="s">
        <v>219</v>
      </c>
      <c r="E575" s="192" t="s">
        <v>613</v>
      </c>
      <c r="F575" s="193" t="s">
        <v>614</v>
      </c>
      <c r="G575" s="194" t="s">
        <v>560</v>
      </c>
      <c r="H575" s="195">
        <v>4.2000000000000003E-2</v>
      </c>
      <c r="I575" s="196"/>
      <c r="J575" s="197">
        <f>ROUND(I575*H575,2)</f>
        <v>0</v>
      </c>
      <c r="K575" s="193" t="s">
        <v>142</v>
      </c>
      <c r="L575" s="198"/>
      <c r="M575" s="199" t="s">
        <v>3</v>
      </c>
      <c r="N575" s="200" t="s">
        <v>42</v>
      </c>
      <c r="O575" s="55"/>
      <c r="P575" s="150">
        <f>O575*H575</f>
        <v>0</v>
      </c>
      <c r="Q575" s="150">
        <v>1</v>
      </c>
      <c r="R575" s="150">
        <f>Q575*H575</f>
        <v>4.2000000000000003E-2</v>
      </c>
      <c r="S575" s="150">
        <v>0</v>
      </c>
      <c r="T575" s="151">
        <f>S575*H575</f>
        <v>0</v>
      </c>
      <c r="U575" s="34"/>
      <c r="V575" s="34"/>
      <c r="W575" s="34"/>
      <c r="X575" s="34"/>
      <c r="Y575" s="34"/>
      <c r="Z575" s="34"/>
      <c r="AA575" s="34"/>
      <c r="AB575" s="34"/>
      <c r="AC575" s="34"/>
      <c r="AD575" s="34"/>
      <c r="AE575" s="34"/>
      <c r="AR575" s="152" t="s">
        <v>398</v>
      </c>
      <c r="AT575" s="152" t="s">
        <v>219</v>
      </c>
      <c r="AU575" s="152" t="s">
        <v>81</v>
      </c>
      <c r="AY575" s="19" t="s">
        <v>136</v>
      </c>
      <c r="BE575" s="153">
        <f>IF(N575="základní",J575,0)</f>
        <v>0</v>
      </c>
      <c r="BF575" s="153">
        <f>IF(N575="snížená",J575,0)</f>
        <v>0</v>
      </c>
      <c r="BG575" s="153">
        <f>IF(N575="zákl. přenesená",J575,0)</f>
        <v>0</v>
      </c>
      <c r="BH575" s="153">
        <f>IF(N575="sníž. přenesená",J575,0)</f>
        <v>0</v>
      </c>
      <c r="BI575" s="153">
        <f>IF(N575="nulová",J575,0)</f>
        <v>0</v>
      </c>
      <c r="BJ575" s="19" t="s">
        <v>79</v>
      </c>
      <c r="BK575" s="153">
        <f>ROUND(I575*H575,2)</f>
        <v>0</v>
      </c>
      <c r="BL575" s="19" t="s">
        <v>283</v>
      </c>
      <c r="BM575" s="152" t="s">
        <v>615</v>
      </c>
    </row>
    <row r="576" spans="1:65" s="14" customFormat="1">
      <c r="B576" s="167"/>
      <c r="D576" s="160" t="s">
        <v>147</v>
      </c>
      <c r="F576" s="169" t="s">
        <v>616</v>
      </c>
      <c r="H576" s="170">
        <v>4.2000000000000003E-2</v>
      </c>
      <c r="I576" s="171"/>
      <c r="L576" s="167"/>
      <c r="M576" s="172"/>
      <c r="N576" s="173"/>
      <c r="O576" s="173"/>
      <c r="P576" s="173"/>
      <c r="Q576" s="173"/>
      <c r="R576" s="173"/>
      <c r="S576" s="173"/>
      <c r="T576" s="174"/>
      <c r="AT576" s="168" t="s">
        <v>147</v>
      </c>
      <c r="AU576" s="168" t="s">
        <v>81</v>
      </c>
      <c r="AV576" s="14" t="s">
        <v>81</v>
      </c>
      <c r="AW576" s="14" t="s">
        <v>4</v>
      </c>
      <c r="AX576" s="14" t="s">
        <v>79</v>
      </c>
      <c r="AY576" s="168" t="s">
        <v>136</v>
      </c>
    </row>
    <row r="577" spans="1:65" s="2" customFormat="1" ht="24.2" customHeight="1">
      <c r="A577" s="34"/>
      <c r="B577" s="140"/>
      <c r="C577" s="141" t="s">
        <v>255</v>
      </c>
      <c r="D577" s="141" t="s">
        <v>139</v>
      </c>
      <c r="E577" s="142" t="s">
        <v>617</v>
      </c>
      <c r="F577" s="143" t="s">
        <v>618</v>
      </c>
      <c r="G577" s="144" t="s">
        <v>87</v>
      </c>
      <c r="H577" s="145">
        <v>127.08199999999999</v>
      </c>
      <c r="I577" s="146"/>
      <c r="J577" s="147">
        <f>ROUND(I577*H577,2)</f>
        <v>0</v>
      </c>
      <c r="K577" s="143" t="s">
        <v>142</v>
      </c>
      <c r="L577" s="35"/>
      <c r="M577" s="148" t="s">
        <v>3</v>
      </c>
      <c r="N577" s="149" t="s">
        <v>42</v>
      </c>
      <c r="O577" s="55"/>
      <c r="P577" s="150">
        <f>O577*H577</f>
        <v>0</v>
      </c>
      <c r="Q577" s="150">
        <v>4.0000000000000002E-4</v>
      </c>
      <c r="R577" s="150">
        <f>Q577*H577</f>
        <v>5.0832799999999997E-2</v>
      </c>
      <c r="S577" s="150">
        <v>0</v>
      </c>
      <c r="T577" s="151">
        <f>S577*H577</f>
        <v>0</v>
      </c>
      <c r="U577" s="34"/>
      <c r="V577" s="34"/>
      <c r="W577" s="34"/>
      <c r="X577" s="34"/>
      <c r="Y577" s="34"/>
      <c r="Z577" s="34"/>
      <c r="AA577" s="34"/>
      <c r="AB577" s="34"/>
      <c r="AC577" s="34"/>
      <c r="AD577" s="34"/>
      <c r="AE577" s="34"/>
      <c r="AR577" s="152" t="s">
        <v>283</v>
      </c>
      <c r="AT577" s="152" t="s">
        <v>139</v>
      </c>
      <c r="AU577" s="152" t="s">
        <v>81</v>
      </c>
      <c r="AY577" s="19" t="s">
        <v>136</v>
      </c>
      <c r="BE577" s="153">
        <f>IF(N577="základní",J577,0)</f>
        <v>0</v>
      </c>
      <c r="BF577" s="153">
        <f>IF(N577="snížená",J577,0)</f>
        <v>0</v>
      </c>
      <c r="BG577" s="153">
        <f>IF(N577="zákl. přenesená",J577,0)</f>
        <v>0</v>
      </c>
      <c r="BH577" s="153">
        <f>IF(N577="sníž. přenesená",J577,0)</f>
        <v>0</v>
      </c>
      <c r="BI577" s="153">
        <f>IF(N577="nulová",J577,0)</f>
        <v>0</v>
      </c>
      <c r="BJ577" s="19" t="s">
        <v>79</v>
      </c>
      <c r="BK577" s="153">
        <f>ROUND(I577*H577,2)</f>
        <v>0</v>
      </c>
      <c r="BL577" s="19" t="s">
        <v>283</v>
      </c>
      <c r="BM577" s="152" t="s">
        <v>619</v>
      </c>
    </row>
    <row r="578" spans="1:65" s="2" customFormat="1">
      <c r="A578" s="34"/>
      <c r="B578" s="35"/>
      <c r="C578" s="34"/>
      <c r="D578" s="154" t="s">
        <v>145</v>
      </c>
      <c r="E578" s="34"/>
      <c r="F578" s="155" t="s">
        <v>620</v>
      </c>
      <c r="G578" s="34"/>
      <c r="H578" s="34"/>
      <c r="I578" s="156"/>
      <c r="J578" s="34"/>
      <c r="K578" s="34"/>
      <c r="L578" s="35"/>
      <c r="M578" s="157"/>
      <c r="N578" s="158"/>
      <c r="O578" s="55"/>
      <c r="P578" s="55"/>
      <c r="Q578" s="55"/>
      <c r="R578" s="55"/>
      <c r="S578" s="55"/>
      <c r="T578" s="56"/>
      <c r="U578" s="34"/>
      <c r="V578" s="34"/>
      <c r="W578" s="34"/>
      <c r="X578" s="34"/>
      <c r="Y578" s="34"/>
      <c r="Z578" s="34"/>
      <c r="AA578" s="34"/>
      <c r="AB578" s="34"/>
      <c r="AC578" s="34"/>
      <c r="AD578" s="34"/>
      <c r="AE578" s="34"/>
      <c r="AT578" s="19" t="s">
        <v>145</v>
      </c>
      <c r="AU578" s="19" t="s">
        <v>81</v>
      </c>
    </row>
    <row r="579" spans="1:65" s="13" customFormat="1">
      <c r="B579" s="159"/>
      <c r="D579" s="160" t="s">
        <v>147</v>
      </c>
      <c r="E579" s="161" t="s">
        <v>3</v>
      </c>
      <c r="F579" s="162" t="s">
        <v>621</v>
      </c>
      <c r="H579" s="161" t="s">
        <v>3</v>
      </c>
      <c r="I579" s="163"/>
      <c r="L579" s="159"/>
      <c r="M579" s="164"/>
      <c r="N579" s="165"/>
      <c r="O579" s="165"/>
      <c r="P579" s="165"/>
      <c r="Q579" s="165"/>
      <c r="R579" s="165"/>
      <c r="S579" s="165"/>
      <c r="T579" s="166"/>
      <c r="AT579" s="161" t="s">
        <v>147</v>
      </c>
      <c r="AU579" s="161" t="s">
        <v>81</v>
      </c>
      <c r="AV579" s="13" t="s">
        <v>79</v>
      </c>
      <c r="AW579" s="13" t="s">
        <v>32</v>
      </c>
      <c r="AX579" s="13" t="s">
        <v>71</v>
      </c>
      <c r="AY579" s="161" t="s">
        <v>136</v>
      </c>
    </row>
    <row r="580" spans="1:65" s="13" customFormat="1">
      <c r="B580" s="159"/>
      <c r="D580" s="160" t="s">
        <v>147</v>
      </c>
      <c r="E580" s="161" t="s">
        <v>3</v>
      </c>
      <c r="F580" s="162" t="s">
        <v>211</v>
      </c>
      <c r="H580" s="161" t="s">
        <v>3</v>
      </c>
      <c r="I580" s="163"/>
      <c r="L580" s="159"/>
      <c r="M580" s="164"/>
      <c r="N580" s="165"/>
      <c r="O580" s="165"/>
      <c r="P580" s="165"/>
      <c r="Q580" s="165"/>
      <c r="R580" s="165"/>
      <c r="S580" s="165"/>
      <c r="T580" s="166"/>
      <c r="AT580" s="161" t="s">
        <v>147</v>
      </c>
      <c r="AU580" s="161" t="s">
        <v>81</v>
      </c>
      <c r="AV580" s="13" t="s">
        <v>79</v>
      </c>
      <c r="AW580" s="13" t="s">
        <v>32</v>
      </c>
      <c r="AX580" s="13" t="s">
        <v>71</v>
      </c>
      <c r="AY580" s="161" t="s">
        <v>136</v>
      </c>
    </row>
    <row r="581" spans="1:65" s="14" customFormat="1">
      <c r="B581" s="167"/>
      <c r="D581" s="160" t="s">
        <v>147</v>
      </c>
      <c r="E581" s="168" t="s">
        <v>3</v>
      </c>
      <c r="F581" s="169" t="s">
        <v>602</v>
      </c>
      <c r="H581" s="170">
        <v>14.613</v>
      </c>
      <c r="I581" s="171"/>
      <c r="L581" s="167"/>
      <c r="M581" s="172"/>
      <c r="N581" s="173"/>
      <c r="O581" s="173"/>
      <c r="P581" s="173"/>
      <c r="Q581" s="173"/>
      <c r="R581" s="173"/>
      <c r="S581" s="173"/>
      <c r="T581" s="174"/>
      <c r="AT581" s="168" t="s">
        <v>147</v>
      </c>
      <c r="AU581" s="168" t="s">
        <v>81</v>
      </c>
      <c r="AV581" s="14" t="s">
        <v>81</v>
      </c>
      <c r="AW581" s="14" t="s">
        <v>32</v>
      </c>
      <c r="AX581" s="14" t="s">
        <v>71</v>
      </c>
      <c r="AY581" s="168" t="s">
        <v>136</v>
      </c>
    </row>
    <row r="582" spans="1:65" s="14" customFormat="1">
      <c r="B582" s="167"/>
      <c r="D582" s="160" t="s">
        <v>147</v>
      </c>
      <c r="E582" s="168" t="s">
        <v>3</v>
      </c>
      <c r="F582" s="169" t="s">
        <v>603</v>
      </c>
      <c r="H582" s="170">
        <v>13.829000000000001</v>
      </c>
      <c r="I582" s="171"/>
      <c r="L582" s="167"/>
      <c r="M582" s="172"/>
      <c r="N582" s="173"/>
      <c r="O582" s="173"/>
      <c r="P582" s="173"/>
      <c r="Q582" s="173"/>
      <c r="R582" s="173"/>
      <c r="S582" s="173"/>
      <c r="T582" s="174"/>
      <c r="AT582" s="168" t="s">
        <v>147</v>
      </c>
      <c r="AU582" s="168" t="s">
        <v>81</v>
      </c>
      <c r="AV582" s="14" t="s">
        <v>81</v>
      </c>
      <c r="AW582" s="14" t="s">
        <v>32</v>
      </c>
      <c r="AX582" s="14" t="s">
        <v>71</v>
      </c>
      <c r="AY582" s="168" t="s">
        <v>136</v>
      </c>
    </row>
    <row r="583" spans="1:65" s="14" customFormat="1">
      <c r="B583" s="167"/>
      <c r="D583" s="160" t="s">
        <v>147</v>
      </c>
      <c r="E583" s="168" t="s">
        <v>3</v>
      </c>
      <c r="F583" s="169" t="s">
        <v>604</v>
      </c>
      <c r="H583" s="170">
        <v>8.484</v>
      </c>
      <c r="I583" s="171"/>
      <c r="L583" s="167"/>
      <c r="M583" s="172"/>
      <c r="N583" s="173"/>
      <c r="O583" s="173"/>
      <c r="P583" s="173"/>
      <c r="Q583" s="173"/>
      <c r="R583" s="173"/>
      <c r="S583" s="173"/>
      <c r="T583" s="174"/>
      <c r="AT583" s="168" t="s">
        <v>147</v>
      </c>
      <c r="AU583" s="168" t="s">
        <v>81</v>
      </c>
      <c r="AV583" s="14" t="s">
        <v>81</v>
      </c>
      <c r="AW583" s="14" t="s">
        <v>32</v>
      </c>
      <c r="AX583" s="14" t="s">
        <v>71</v>
      </c>
      <c r="AY583" s="168" t="s">
        <v>136</v>
      </c>
    </row>
    <row r="584" spans="1:65" s="15" customFormat="1">
      <c r="B584" s="175"/>
      <c r="D584" s="160" t="s">
        <v>147</v>
      </c>
      <c r="E584" s="176" t="s">
        <v>3</v>
      </c>
      <c r="F584" s="177" t="s">
        <v>152</v>
      </c>
      <c r="H584" s="178">
        <v>36.926000000000002</v>
      </c>
      <c r="I584" s="179"/>
      <c r="L584" s="175"/>
      <c r="M584" s="180"/>
      <c r="N584" s="181"/>
      <c r="O584" s="181"/>
      <c r="P584" s="181"/>
      <c r="Q584" s="181"/>
      <c r="R584" s="181"/>
      <c r="S584" s="181"/>
      <c r="T584" s="182"/>
      <c r="AT584" s="176" t="s">
        <v>147</v>
      </c>
      <c r="AU584" s="176" t="s">
        <v>81</v>
      </c>
      <c r="AV584" s="15" t="s">
        <v>137</v>
      </c>
      <c r="AW584" s="15" t="s">
        <v>32</v>
      </c>
      <c r="AX584" s="15" t="s">
        <v>71</v>
      </c>
      <c r="AY584" s="176" t="s">
        <v>136</v>
      </c>
    </row>
    <row r="585" spans="1:65" s="13" customFormat="1">
      <c r="B585" s="159"/>
      <c r="D585" s="160" t="s">
        <v>147</v>
      </c>
      <c r="E585" s="161" t="s">
        <v>3</v>
      </c>
      <c r="F585" s="162" t="s">
        <v>213</v>
      </c>
      <c r="H585" s="161" t="s">
        <v>3</v>
      </c>
      <c r="I585" s="163"/>
      <c r="L585" s="159"/>
      <c r="M585" s="164"/>
      <c r="N585" s="165"/>
      <c r="O585" s="165"/>
      <c r="P585" s="165"/>
      <c r="Q585" s="165"/>
      <c r="R585" s="165"/>
      <c r="S585" s="165"/>
      <c r="T585" s="166"/>
      <c r="AT585" s="161" t="s">
        <v>147</v>
      </c>
      <c r="AU585" s="161" t="s">
        <v>81</v>
      </c>
      <c r="AV585" s="13" t="s">
        <v>79</v>
      </c>
      <c r="AW585" s="13" t="s">
        <v>32</v>
      </c>
      <c r="AX585" s="13" t="s">
        <v>71</v>
      </c>
      <c r="AY585" s="161" t="s">
        <v>136</v>
      </c>
    </row>
    <row r="586" spans="1:65" s="14" customFormat="1" ht="22.5">
      <c r="B586" s="167"/>
      <c r="D586" s="160" t="s">
        <v>147</v>
      </c>
      <c r="E586" s="168" t="s">
        <v>3</v>
      </c>
      <c r="F586" s="169" t="s">
        <v>605</v>
      </c>
      <c r="H586" s="170">
        <v>37.332999999999998</v>
      </c>
      <c r="I586" s="171"/>
      <c r="L586" s="167"/>
      <c r="M586" s="172"/>
      <c r="N586" s="173"/>
      <c r="O586" s="173"/>
      <c r="P586" s="173"/>
      <c r="Q586" s="173"/>
      <c r="R586" s="173"/>
      <c r="S586" s="173"/>
      <c r="T586" s="174"/>
      <c r="AT586" s="168" t="s">
        <v>147</v>
      </c>
      <c r="AU586" s="168" t="s">
        <v>81</v>
      </c>
      <c r="AV586" s="14" t="s">
        <v>81</v>
      </c>
      <c r="AW586" s="14" t="s">
        <v>32</v>
      </c>
      <c r="AX586" s="14" t="s">
        <v>71</v>
      </c>
      <c r="AY586" s="168" t="s">
        <v>136</v>
      </c>
    </row>
    <row r="587" spans="1:65" s="15" customFormat="1">
      <c r="B587" s="175"/>
      <c r="D587" s="160" t="s">
        <v>147</v>
      </c>
      <c r="E587" s="176" t="s">
        <v>3</v>
      </c>
      <c r="F587" s="177" t="s">
        <v>152</v>
      </c>
      <c r="H587" s="178">
        <v>37.332999999999998</v>
      </c>
      <c r="I587" s="179"/>
      <c r="L587" s="175"/>
      <c r="M587" s="180"/>
      <c r="N587" s="181"/>
      <c r="O587" s="181"/>
      <c r="P587" s="181"/>
      <c r="Q587" s="181"/>
      <c r="R587" s="181"/>
      <c r="S587" s="181"/>
      <c r="T587" s="182"/>
      <c r="AT587" s="176" t="s">
        <v>147</v>
      </c>
      <c r="AU587" s="176" t="s">
        <v>81</v>
      </c>
      <c r="AV587" s="15" t="s">
        <v>137</v>
      </c>
      <c r="AW587" s="15" t="s">
        <v>32</v>
      </c>
      <c r="AX587" s="15" t="s">
        <v>71</v>
      </c>
      <c r="AY587" s="176" t="s">
        <v>136</v>
      </c>
    </row>
    <row r="588" spans="1:65" s="13" customFormat="1">
      <c r="B588" s="159"/>
      <c r="D588" s="160" t="s">
        <v>147</v>
      </c>
      <c r="E588" s="161" t="s">
        <v>3</v>
      </c>
      <c r="F588" s="162" t="s">
        <v>215</v>
      </c>
      <c r="H588" s="161" t="s">
        <v>3</v>
      </c>
      <c r="I588" s="163"/>
      <c r="L588" s="159"/>
      <c r="M588" s="164"/>
      <c r="N588" s="165"/>
      <c r="O588" s="165"/>
      <c r="P588" s="165"/>
      <c r="Q588" s="165"/>
      <c r="R588" s="165"/>
      <c r="S588" s="165"/>
      <c r="T588" s="166"/>
      <c r="AT588" s="161" t="s">
        <v>147</v>
      </c>
      <c r="AU588" s="161" t="s">
        <v>81</v>
      </c>
      <c r="AV588" s="13" t="s">
        <v>79</v>
      </c>
      <c r="AW588" s="13" t="s">
        <v>32</v>
      </c>
      <c r="AX588" s="13" t="s">
        <v>71</v>
      </c>
      <c r="AY588" s="161" t="s">
        <v>136</v>
      </c>
    </row>
    <row r="589" spans="1:65" s="14" customFormat="1" ht="22.5">
      <c r="B589" s="167"/>
      <c r="D589" s="160" t="s">
        <v>147</v>
      </c>
      <c r="E589" s="168" t="s">
        <v>3</v>
      </c>
      <c r="F589" s="169" t="s">
        <v>606</v>
      </c>
      <c r="H589" s="170">
        <v>52.823</v>
      </c>
      <c r="I589" s="171"/>
      <c r="L589" s="167"/>
      <c r="M589" s="172"/>
      <c r="N589" s="173"/>
      <c r="O589" s="173"/>
      <c r="P589" s="173"/>
      <c r="Q589" s="173"/>
      <c r="R589" s="173"/>
      <c r="S589" s="173"/>
      <c r="T589" s="174"/>
      <c r="AT589" s="168" t="s">
        <v>147</v>
      </c>
      <c r="AU589" s="168" t="s">
        <v>81</v>
      </c>
      <c r="AV589" s="14" t="s">
        <v>81</v>
      </c>
      <c r="AW589" s="14" t="s">
        <v>32</v>
      </c>
      <c r="AX589" s="14" t="s">
        <v>71</v>
      </c>
      <c r="AY589" s="168" t="s">
        <v>136</v>
      </c>
    </row>
    <row r="590" spans="1:65" s="15" customFormat="1">
      <c r="B590" s="175"/>
      <c r="D590" s="160" t="s">
        <v>147</v>
      </c>
      <c r="E590" s="176" t="s">
        <v>3</v>
      </c>
      <c r="F590" s="177" t="s">
        <v>152</v>
      </c>
      <c r="H590" s="178">
        <v>52.823</v>
      </c>
      <c r="I590" s="179"/>
      <c r="L590" s="175"/>
      <c r="M590" s="180"/>
      <c r="N590" s="181"/>
      <c r="O590" s="181"/>
      <c r="P590" s="181"/>
      <c r="Q590" s="181"/>
      <c r="R590" s="181"/>
      <c r="S590" s="181"/>
      <c r="T590" s="182"/>
      <c r="AT590" s="176" t="s">
        <v>147</v>
      </c>
      <c r="AU590" s="176" t="s">
        <v>81</v>
      </c>
      <c r="AV590" s="15" t="s">
        <v>137</v>
      </c>
      <c r="AW590" s="15" t="s">
        <v>32</v>
      </c>
      <c r="AX590" s="15" t="s">
        <v>71</v>
      </c>
      <c r="AY590" s="176" t="s">
        <v>136</v>
      </c>
    </row>
    <row r="591" spans="1:65" s="16" customFormat="1">
      <c r="B591" s="183"/>
      <c r="D591" s="160" t="s">
        <v>147</v>
      </c>
      <c r="E591" s="184" t="s">
        <v>3</v>
      </c>
      <c r="F591" s="185" t="s">
        <v>153</v>
      </c>
      <c r="H591" s="186">
        <v>127.08199999999999</v>
      </c>
      <c r="I591" s="187"/>
      <c r="L591" s="183"/>
      <c r="M591" s="188"/>
      <c r="N591" s="189"/>
      <c r="O591" s="189"/>
      <c r="P591" s="189"/>
      <c r="Q591" s="189"/>
      <c r="R591" s="189"/>
      <c r="S591" s="189"/>
      <c r="T591" s="190"/>
      <c r="AT591" s="184" t="s">
        <v>147</v>
      </c>
      <c r="AU591" s="184" t="s">
        <v>81</v>
      </c>
      <c r="AV591" s="16" t="s">
        <v>143</v>
      </c>
      <c r="AW591" s="16" t="s">
        <v>32</v>
      </c>
      <c r="AX591" s="16" t="s">
        <v>79</v>
      </c>
      <c r="AY591" s="184" t="s">
        <v>136</v>
      </c>
    </row>
    <row r="592" spans="1:65" s="2" customFormat="1" ht="44.25" customHeight="1">
      <c r="A592" s="34"/>
      <c r="B592" s="140"/>
      <c r="C592" s="191" t="s">
        <v>622</v>
      </c>
      <c r="D592" s="191" t="s">
        <v>219</v>
      </c>
      <c r="E592" s="192" t="s">
        <v>623</v>
      </c>
      <c r="F592" s="193" t="s">
        <v>624</v>
      </c>
      <c r="G592" s="194" t="s">
        <v>87</v>
      </c>
      <c r="H592" s="195">
        <v>148.114</v>
      </c>
      <c r="I592" s="196"/>
      <c r="J592" s="197">
        <f>ROUND(I592*H592,2)</f>
        <v>0</v>
      </c>
      <c r="K592" s="193" t="s">
        <v>142</v>
      </c>
      <c r="L592" s="198"/>
      <c r="M592" s="199" t="s">
        <v>3</v>
      </c>
      <c r="N592" s="200" t="s">
        <v>42</v>
      </c>
      <c r="O592" s="55"/>
      <c r="P592" s="150">
        <f>O592*H592</f>
        <v>0</v>
      </c>
      <c r="Q592" s="150">
        <v>5.4000000000000003E-3</v>
      </c>
      <c r="R592" s="150">
        <f>Q592*H592</f>
        <v>0.79981560000000007</v>
      </c>
      <c r="S592" s="150">
        <v>0</v>
      </c>
      <c r="T592" s="151">
        <f>S592*H592</f>
        <v>0</v>
      </c>
      <c r="U592" s="34"/>
      <c r="V592" s="34"/>
      <c r="W592" s="34"/>
      <c r="X592" s="34"/>
      <c r="Y592" s="34"/>
      <c r="Z592" s="34"/>
      <c r="AA592" s="34"/>
      <c r="AB592" s="34"/>
      <c r="AC592" s="34"/>
      <c r="AD592" s="34"/>
      <c r="AE592" s="34"/>
      <c r="AR592" s="152" t="s">
        <v>398</v>
      </c>
      <c r="AT592" s="152" t="s">
        <v>219</v>
      </c>
      <c r="AU592" s="152" t="s">
        <v>81</v>
      </c>
      <c r="AY592" s="19" t="s">
        <v>136</v>
      </c>
      <c r="BE592" s="153">
        <f>IF(N592="základní",J592,0)</f>
        <v>0</v>
      </c>
      <c r="BF592" s="153">
        <f>IF(N592="snížená",J592,0)</f>
        <v>0</v>
      </c>
      <c r="BG592" s="153">
        <f>IF(N592="zákl. přenesená",J592,0)</f>
        <v>0</v>
      </c>
      <c r="BH592" s="153">
        <f>IF(N592="sníž. přenesená",J592,0)</f>
        <v>0</v>
      </c>
      <c r="BI592" s="153">
        <f>IF(N592="nulová",J592,0)</f>
        <v>0</v>
      </c>
      <c r="BJ592" s="19" t="s">
        <v>79</v>
      </c>
      <c r="BK592" s="153">
        <f>ROUND(I592*H592,2)</f>
        <v>0</v>
      </c>
      <c r="BL592" s="19" t="s">
        <v>283</v>
      </c>
      <c r="BM592" s="152" t="s">
        <v>625</v>
      </c>
    </row>
    <row r="593" spans="1:65" s="14" customFormat="1">
      <c r="B593" s="167"/>
      <c r="D593" s="160" t="s">
        <v>147</v>
      </c>
      <c r="F593" s="169" t="s">
        <v>626</v>
      </c>
      <c r="H593" s="170">
        <v>148.114</v>
      </c>
      <c r="I593" s="171"/>
      <c r="L593" s="167"/>
      <c r="M593" s="172"/>
      <c r="N593" s="173"/>
      <c r="O593" s="173"/>
      <c r="P593" s="173"/>
      <c r="Q593" s="173"/>
      <c r="R593" s="173"/>
      <c r="S593" s="173"/>
      <c r="T593" s="174"/>
      <c r="AT593" s="168" t="s">
        <v>147</v>
      </c>
      <c r="AU593" s="168" t="s">
        <v>81</v>
      </c>
      <c r="AV593" s="14" t="s">
        <v>81</v>
      </c>
      <c r="AW593" s="14" t="s">
        <v>4</v>
      </c>
      <c r="AX593" s="14" t="s">
        <v>79</v>
      </c>
      <c r="AY593" s="168" t="s">
        <v>136</v>
      </c>
    </row>
    <row r="594" spans="1:65" s="2" customFormat="1" ht="49.15" customHeight="1">
      <c r="A594" s="34"/>
      <c r="B594" s="140"/>
      <c r="C594" s="141" t="s">
        <v>295</v>
      </c>
      <c r="D594" s="141" t="s">
        <v>139</v>
      </c>
      <c r="E594" s="142" t="s">
        <v>627</v>
      </c>
      <c r="F594" s="143" t="s">
        <v>628</v>
      </c>
      <c r="G594" s="144" t="s">
        <v>560</v>
      </c>
      <c r="H594" s="145">
        <v>0.89300000000000002</v>
      </c>
      <c r="I594" s="146"/>
      <c r="J594" s="147">
        <f>ROUND(I594*H594,2)</f>
        <v>0</v>
      </c>
      <c r="K594" s="143" t="s">
        <v>142</v>
      </c>
      <c r="L594" s="35"/>
      <c r="M594" s="148" t="s">
        <v>3</v>
      </c>
      <c r="N594" s="149" t="s">
        <v>42</v>
      </c>
      <c r="O594" s="55"/>
      <c r="P594" s="150">
        <f>O594*H594</f>
        <v>0</v>
      </c>
      <c r="Q594" s="150">
        <v>0</v>
      </c>
      <c r="R594" s="150">
        <f>Q594*H594</f>
        <v>0</v>
      </c>
      <c r="S594" s="150">
        <v>0</v>
      </c>
      <c r="T594" s="151">
        <f>S594*H594</f>
        <v>0</v>
      </c>
      <c r="U594" s="34"/>
      <c r="V594" s="34"/>
      <c r="W594" s="34"/>
      <c r="X594" s="34"/>
      <c r="Y594" s="34"/>
      <c r="Z594" s="34"/>
      <c r="AA594" s="34"/>
      <c r="AB594" s="34"/>
      <c r="AC594" s="34"/>
      <c r="AD594" s="34"/>
      <c r="AE594" s="34"/>
      <c r="AR594" s="152" t="s">
        <v>283</v>
      </c>
      <c r="AT594" s="152" t="s">
        <v>139</v>
      </c>
      <c r="AU594" s="152" t="s">
        <v>81</v>
      </c>
      <c r="AY594" s="19" t="s">
        <v>136</v>
      </c>
      <c r="BE594" s="153">
        <f>IF(N594="základní",J594,0)</f>
        <v>0</v>
      </c>
      <c r="BF594" s="153">
        <f>IF(N594="snížená",J594,0)</f>
        <v>0</v>
      </c>
      <c r="BG594" s="153">
        <f>IF(N594="zákl. přenesená",J594,0)</f>
        <v>0</v>
      </c>
      <c r="BH594" s="153">
        <f>IF(N594="sníž. přenesená",J594,0)</f>
        <v>0</v>
      </c>
      <c r="BI594" s="153">
        <f>IF(N594="nulová",J594,0)</f>
        <v>0</v>
      </c>
      <c r="BJ594" s="19" t="s">
        <v>79</v>
      </c>
      <c r="BK594" s="153">
        <f>ROUND(I594*H594,2)</f>
        <v>0</v>
      </c>
      <c r="BL594" s="19" t="s">
        <v>283</v>
      </c>
      <c r="BM594" s="152" t="s">
        <v>629</v>
      </c>
    </row>
    <row r="595" spans="1:65" s="2" customFormat="1">
      <c r="A595" s="34"/>
      <c r="B595" s="35"/>
      <c r="C595" s="34"/>
      <c r="D595" s="154" t="s">
        <v>145</v>
      </c>
      <c r="E595" s="34"/>
      <c r="F595" s="155" t="s">
        <v>630</v>
      </c>
      <c r="G595" s="34"/>
      <c r="H595" s="34"/>
      <c r="I595" s="156"/>
      <c r="J595" s="34"/>
      <c r="K595" s="34"/>
      <c r="L595" s="35"/>
      <c r="M595" s="157"/>
      <c r="N595" s="158"/>
      <c r="O595" s="55"/>
      <c r="P595" s="55"/>
      <c r="Q595" s="55"/>
      <c r="R595" s="55"/>
      <c r="S595" s="55"/>
      <c r="T595" s="56"/>
      <c r="U595" s="34"/>
      <c r="V595" s="34"/>
      <c r="W595" s="34"/>
      <c r="X595" s="34"/>
      <c r="Y595" s="34"/>
      <c r="Z595" s="34"/>
      <c r="AA595" s="34"/>
      <c r="AB595" s="34"/>
      <c r="AC595" s="34"/>
      <c r="AD595" s="34"/>
      <c r="AE595" s="34"/>
      <c r="AT595" s="19" t="s">
        <v>145</v>
      </c>
      <c r="AU595" s="19" t="s">
        <v>81</v>
      </c>
    </row>
    <row r="596" spans="1:65" s="2" customFormat="1" ht="55.5" customHeight="1">
      <c r="A596" s="34"/>
      <c r="B596" s="140"/>
      <c r="C596" s="141" t="s">
        <v>631</v>
      </c>
      <c r="D596" s="141" t="s">
        <v>139</v>
      </c>
      <c r="E596" s="142" t="s">
        <v>632</v>
      </c>
      <c r="F596" s="143" t="s">
        <v>633</v>
      </c>
      <c r="G596" s="144" t="s">
        <v>560</v>
      </c>
      <c r="H596" s="145">
        <v>0.89300000000000002</v>
      </c>
      <c r="I596" s="146"/>
      <c r="J596" s="147">
        <f>ROUND(I596*H596,2)</f>
        <v>0</v>
      </c>
      <c r="K596" s="143" t="s">
        <v>142</v>
      </c>
      <c r="L596" s="35"/>
      <c r="M596" s="148" t="s">
        <v>3</v>
      </c>
      <c r="N596" s="149" t="s">
        <v>42</v>
      </c>
      <c r="O596" s="55"/>
      <c r="P596" s="150">
        <f>O596*H596</f>
        <v>0</v>
      </c>
      <c r="Q596" s="150">
        <v>0</v>
      </c>
      <c r="R596" s="150">
        <f>Q596*H596</f>
        <v>0</v>
      </c>
      <c r="S596" s="150">
        <v>0</v>
      </c>
      <c r="T596" s="151">
        <f>S596*H596</f>
        <v>0</v>
      </c>
      <c r="U596" s="34"/>
      <c r="V596" s="34"/>
      <c r="W596" s="34"/>
      <c r="X596" s="34"/>
      <c r="Y596" s="34"/>
      <c r="Z596" s="34"/>
      <c r="AA596" s="34"/>
      <c r="AB596" s="34"/>
      <c r="AC596" s="34"/>
      <c r="AD596" s="34"/>
      <c r="AE596" s="34"/>
      <c r="AR596" s="152" t="s">
        <v>283</v>
      </c>
      <c r="AT596" s="152" t="s">
        <v>139</v>
      </c>
      <c r="AU596" s="152" t="s">
        <v>81</v>
      </c>
      <c r="AY596" s="19" t="s">
        <v>136</v>
      </c>
      <c r="BE596" s="153">
        <f>IF(N596="základní",J596,0)</f>
        <v>0</v>
      </c>
      <c r="BF596" s="153">
        <f>IF(N596="snížená",J596,0)</f>
        <v>0</v>
      </c>
      <c r="BG596" s="153">
        <f>IF(N596="zákl. přenesená",J596,0)</f>
        <v>0</v>
      </c>
      <c r="BH596" s="153">
        <f>IF(N596="sníž. přenesená",J596,0)</f>
        <v>0</v>
      </c>
      <c r="BI596" s="153">
        <f>IF(N596="nulová",J596,0)</f>
        <v>0</v>
      </c>
      <c r="BJ596" s="19" t="s">
        <v>79</v>
      </c>
      <c r="BK596" s="153">
        <f>ROUND(I596*H596,2)</f>
        <v>0</v>
      </c>
      <c r="BL596" s="19" t="s">
        <v>283</v>
      </c>
      <c r="BM596" s="152" t="s">
        <v>634</v>
      </c>
    </row>
    <row r="597" spans="1:65" s="2" customFormat="1">
      <c r="A597" s="34"/>
      <c r="B597" s="35"/>
      <c r="C597" s="34"/>
      <c r="D597" s="154" t="s">
        <v>145</v>
      </c>
      <c r="E597" s="34"/>
      <c r="F597" s="155" t="s">
        <v>635</v>
      </c>
      <c r="G597" s="34"/>
      <c r="H597" s="34"/>
      <c r="I597" s="156"/>
      <c r="J597" s="34"/>
      <c r="K597" s="34"/>
      <c r="L597" s="35"/>
      <c r="M597" s="157"/>
      <c r="N597" s="158"/>
      <c r="O597" s="55"/>
      <c r="P597" s="55"/>
      <c r="Q597" s="55"/>
      <c r="R597" s="55"/>
      <c r="S597" s="55"/>
      <c r="T597" s="56"/>
      <c r="U597" s="34"/>
      <c r="V597" s="34"/>
      <c r="W597" s="34"/>
      <c r="X597" s="34"/>
      <c r="Y597" s="34"/>
      <c r="Z597" s="34"/>
      <c r="AA597" s="34"/>
      <c r="AB597" s="34"/>
      <c r="AC597" s="34"/>
      <c r="AD597" s="34"/>
      <c r="AE597" s="34"/>
      <c r="AT597" s="19" t="s">
        <v>145</v>
      </c>
      <c r="AU597" s="19" t="s">
        <v>81</v>
      </c>
    </row>
    <row r="598" spans="1:65" s="12" customFormat="1" ht="22.9" customHeight="1">
      <c r="B598" s="127"/>
      <c r="D598" s="128" t="s">
        <v>70</v>
      </c>
      <c r="E598" s="138" t="s">
        <v>636</v>
      </c>
      <c r="F598" s="138" t="s">
        <v>637</v>
      </c>
      <c r="I598" s="130"/>
      <c r="J598" s="139">
        <f>BK598</f>
        <v>0</v>
      </c>
      <c r="L598" s="127"/>
      <c r="M598" s="132"/>
      <c r="N598" s="133"/>
      <c r="O598" s="133"/>
      <c r="P598" s="134">
        <f>P599</f>
        <v>0</v>
      </c>
      <c r="Q598" s="133"/>
      <c r="R598" s="134">
        <f>R599</f>
        <v>0</v>
      </c>
      <c r="S598" s="133"/>
      <c r="T598" s="135">
        <f>T599</f>
        <v>0</v>
      </c>
      <c r="AR598" s="128" t="s">
        <v>81</v>
      </c>
      <c r="AT598" s="136" t="s">
        <v>70</v>
      </c>
      <c r="AU598" s="136" t="s">
        <v>79</v>
      </c>
      <c r="AY598" s="128" t="s">
        <v>136</v>
      </c>
      <c r="BK598" s="137">
        <f>BK599</f>
        <v>0</v>
      </c>
    </row>
    <row r="599" spans="1:65" s="2" customFormat="1" ht="16.5" customHeight="1">
      <c r="A599" s="34"/>
      <c r="B599" s="140"/>
      <c r="C599" s="141" t="s">
        <v>638</v>
      </c>
      <c r="D599" s="141" t="s">
        <v>139</v>
      </c>
      <c r="E599" s="142" t="s">
        <v>639</v>
      </c>
      <c r="F599" s="143" t="s">
        <v>640</v>
      </c>
      <c r="G599" s="144" t="s">
        <v>328</v>
      </c>
      <c r="H599" s="145">
        <v>1</v>
      </c>
      <c r="I599" s="146"/>
      <c r="J599" s="147">
        <f>ROUND(I599*H599,2)</f>
        <v>0</v>
      </c>
      <c r="K599" s="143" t="s">
        <v>3</v>
      </c>
      <c r="L599" s="35"/>
      <c r="M599" s="148" t="s">
        <v>3</v>
      </c>
      <c r="N599" s="149" t="s">
        <v>42</v>
      </c>
      <c r="O599" s="55"/>
      <c r="P599" s="150">
        <f>O599*H599</f>
        <v>0</v>
      </c>
      <c r="Q599" s="150">
        <v>0</v>
      </c>
      <c r="R599" s="150">
        <f>Q599*H599</f>
        <v>0</v>
      </c>
      <c r="S599" s="150">
        <v>0</v>
      </c>
      <c r="T599" s="151">
        <f>S599*H599</f>
        <v>0</v>
      </c>
      <c r="U599" s="34"/>
      <c r="V599" s="34"/>
      <c r="W599" s="34"/>
      <c r="X599" s="34"/>
      <c r="Y599" s="34"/>
      <c r="Z599" s="34"/>
      <c r="AA599" s="34"/>
      <c r="AB599" s="34"/>
      <c r="AC599" s="34"/>
      <c r="AD599" s="34"/>
      <c r="AE599" s="34"/>
      <c r="AR599" s="152" t="s">
        <v>283</v>
      </c>
      <c r="AT599" s="152" t="s">
        <v>139</v>
      </c>
      <c r="AU599" s="152" t="s">
        <v>81</v>
      </c>
      <c r="AY599" s="19" t="s">
        <v>136</v>
      </c>
      <c r="BE599" s="153">
        <f>IF(N599="základní",J599,0)</f>
        <v>0</v>
      </c>
      <c r="BF599" s="153">
        <f>IF(N599="snížená",J599,0)</f>
        <v>0</v>
      </c>
      <c r="BG599" s="153">
        <f>IF(N599="zákl. přenesená",J599,0)</f>
        <v>0</v>
      </c>
      <c r="BH599" s="153">
        <f>IF(N599="sníž. přenesená",J599,0)</f>
        <v>0</v>
      </c>
      <c r="BI599" s="153">
        <f>IF(N599="nulová",J599,0)</f>
        <v>0</v>
      </c>
      <c r="BJ599" s="19" t="s">
        <v>79</v>
      </c>
      <c r="BK599" s="153">
        <f>ROUND(I599*H599,2)</f>
        <v>0</v>
      </c>
      <c r="BL599" s="19" t="s">
        <v>283</v>
      </c>
      <c r="BM599" s="152" t="s">
        <v>641</v>
      </c>
    </row>
    <row r="600" spans="1:65" s="12" customFormat="1" ht="22.9" customHeight="1">
      <c r="B600" s="127"/>
      <c r="D600" s="128" t="s">
        <v>70</v>
      </c>
      <c r="E600" s="138" t="s">
        <v>642</v>
      </c>
      <c r="F600" s="138" t="s">
        <v>643</v>
      </c>
      <c r="I600" s="130"/>
      <c r="J600" s="139">
        <f>BK600</f>
        <v>0</v>
      </c>
      <c r="L600" s="127"/>
      <c r="M600" s="132"/>
      <c r="N600" s="133"/>
      <c r="O600" s="133"/>
      <c r="P600" s="134">
        <f>SUM(P601:P607)</f>
        <v>0</v>
      </c>
      <c r="Q600" s="133"/>
      <c r="R600" s="134">
        <f>SUM(R601:R607)</f>
        <v>1.0200000000000001E-3</v>
      </c>
      <c r="S600" s="133"/>
      <c r="T600" s="135">
        <f>SUM(T601:T607)</f>
        <v>0</v>
      </c>
      <c r="AR600" s="128" t="s">
        <v>81</v>
      </c>
      <c r="AT600" s="136" t="s">
        <v>70</v>
      </c>
      <c r="AU600" s="136" t="s">
        <v>79</v>
      </c>
      <c r="AY600" s="128" t="s">
        <v>136</v>
      </c>
      <c r="BK600" s="137">
        <f>SUM(BK601:BK607)</f>
        <v>0</v>
      </c>
    </row>
    <row r="601" spans="1:65" s="2" customFormat="1" ht="37.9" customHeight="1">
      <c r="A601" s="34"/>
      <c r="B601" s="140"/>
      <c r="C601" s="141" t="s">
        <v>644</v>
      </c>
      <c r="D601" s="141" t="s">
        <v>139</v>
      </c>
      <c r="E601" s="142" t="s">
        <v>645</v>
      </c>
      <c r="F601" s="143" t="s">
        <v>646</v>
      </c>
      <c r="G601" s="144" t="s">
        <v>207</v>
      </c>
      <c r="H601" s="145">
        <v>3</v>
      </c>
      <c r="I601" s="146"/>
      <c r="J601" s="147">
        <f>ROUND(I601*H601,2)</f>
        <v>0</v>
      </c>
      <c r="K601" s="143" t="s">
        <v>142</v>
      </c>
      <c r="L601" s="35"/>
      <c r="M601" s="148" t="s">
        <v>3</v>
      </c>
      <c r="N601" s="149" t="s">
        <v>42</v>
      </c>
      <c r="O601" s="55"/>
      <c r="P601" s="150">
        <f>O601*H601</f>
        <v>0</v>
      </c>
      <c r="Q601" s="150">
        <v>3.4000000000000002E-4</v>
      </c>
      <c r="R601" s="150">
        <f>Q601*H601</f>
        <v>1.0200000000000001E-3</v>
      </c>
      <c r="S601" s="150">
        <v>0</v>
      </c>
      <c r="T601" s="151">
        <f>S601*H601</f>
        <v>0</v>
      </c>
      <c r="U601" s="34"/>
      <c r="V601" s="34"/>
      <c r="W601" s="34"/>
      <c r="X601" s="34"/>
      <c r="Y601" s="34"/>
      <c r="Z601" s="34"/>
      <c r="AA601" s="34"/>
      <c r="AB601" s="34"/>
      <c r="AC601" s="34"/>
      <c r="AD601" s="34"/>
      <c r="AE601" s="34"/>
      <c r="AR601" s="152" t="s">
        <v>283</v>
      </c>
      <c r="AT601" s="152" t="s">
        <v>139</v>
      </c>
      <c r="AU601" s="152" t="s">
        <v>81</v>
      </c>
      <c r="AY601" s="19" t="s">
        <v>136</v>
      </c>
      <c r="BE601" s="153">
        <f>IF(N601="základní",J601,0)</f>
        <v>0</v>
      </c>
      <c r="BF601" s="153">
        <f>IF(N601="snížená",J601,0)</f>
        <v>0</v>
      </c>
      <c r="BG601" s="153">
        <f>IF(N601="zákl. přenesená",J601,0)</f>
        <v>0</v>
      </c>
      <c r="BH601" s="153">
        <f>IF(N601="sníž. přenesená",J601,0)</f>
        <v>0</v>
      </c>
      <c r="BI601" s="153">
        <f>IF(N601="nulová",J601,0)</f>
        <v>0</v>
      </c>
      <c r="BJ601" s="19" t="s">
        <v>79</v>
      </c>
      <c r="BK601" s="153">
        <f>ROUND(I601*H601,2)</f>
        <v>0</v>
      </c>
      <c r="BL601" s="19" t="s">
        <v>283</v>
      </c>
      <c r="BM601" s="152" t="s">
        <v>647</v>
      </c>
    </row>
    <row r="602" spans="1:65" s="2" customFormat="1">
      <c r="A602" s="34"/>
      <c r="B602" s="35"/>
      <c r="C602" s="34"/>
      <c r="D602" s="154" t="s">
        <v>145</v>
      </c>
      <c r="E602" s="34"/>
      <c r="F602" s="155" t="s">
        <v>648</v>
      </c>
      <c r="G602" s="34"/>
      <c r="H602" s="34"/>
      <c r="I602" s="156"/>
      <c r="J602" s="34"/>
      <c r="K602" s="34"/>
      <c r="L602" s="35"/>
      <c r="M602" s="157"/>
      <c r="N602" s="158"/>
      <c r="O602" s="55"/>
      <c r="P602" s="55"/>
      <c r="Q602" s="55"/>
      <c r="R602" s="55"/>
      <c r="S602" s="55"/>
      <c r="T602" s="56"/>
      <c r="U602" s="34"/>
      <c r="V602" s="34"/>
      <c r="W602" s="34"/>
      <c r="X602" s="34"/>
      <c r="Y602" s="34"/>
      <c r="Z602" s="34"/>
      <c r="AA602" s="34"/>
      <c r="AB602" s="34"/>
      <c r="AC602" s="34"/>
      <c r="AD602" s="34"/>
      <c r="AE602" s="34"/>
      <c r="AT602" s="19" t="s">
        <v>145</v>
      </c>
      <c r="AU602" s="19" t="s">
        <v>81</v>
      </c>
    </row>
    <row r="603" spans="1:65" s="14" customFormat="1">
      <c r="B603" s="167"/>
      <c r="D603" s="160" t="s">
        <v>147</v>
      </c>
      <c r="E603" s="168" t="s">
        <v>3</v>
      </c>
      <c r="F603" s="169" t="s">
        <v>387</v>
      </c>
      <c r="H603" s="170">
        <v>1</v>
      </c>
      <c r="I603" s="171"/>
      <c r="L603" s="167"/>
      <c r="M603" s="172"/>
      <c r="N603" s="173"/>
      <c r="O603" s="173"/>
      <c r="P603" s="173"/>
      <c r="Q603" s="173"/>
      <c r="R603" s="173"/>
      <c r="S603" s="173"/>
      <c r="T603" s="174"/>
      <c r="AT603" s="168" t="s">
        <v>147</v>
      </c>
      <c r="AU603" s="168" t="s">
        <v>81</v>
      </c>
      <c r="AV603" s="14" t="s">
        <v>81</v>
      </c>
      <c r="AW603" s="14" t="s">
        <v>32</v>
      </c>
      <c r="AX603" s="14" t="s">
        <v>71</v>
      </c>
      <c r="AY603" s="168" t="s">
        <v>136</v>
      </c>
    </row>
    <row r="604" spans="1:65" s="14" customFormat="1">
      <c r="B604" s="167"/>
      <c r="D604" s="160" t="s">
        <v>147</v>
      </c>
      <c r="E604" s="168" t="s">
        <v>3</v>
      </c>
      <c r="F604" s="169" t="s">
        <v>389</v>
      </c>
      <c r="H604" s="170">
        <v>2</v>
      </c>
      <c r="I604" s="171"/>
      <c r="L604" s="167"/>
      <c r="M604" s="172"/>
      <c r="N604" s="173"/>
      <c r="O604" s="173"/>
      <c r="P604" s="173"/>
      <c r="Q604" s="173"/>
      <c r="R604" s="173"/>
      <c r="S604" s="173"/>
      <c r="T604" s="174"/>
      <c r="AT604" s="168" t="s">
        <v>147</v>
      </c>
      <c r="AU604" s="168" t="s">
        <v>81</v>
      </c>
      <c r="AV604" s="14" t="s">
        <v>81</v>
      </c>
      <c r="AW604" s="14" t="s">
        <v>32</v>
      </c>
      <c r="AX604" s="14" t="s">
        <v>71</v>
      </c>
      <c r="AY604" s="168" t="s">
        <v>136</v>
      </c>
    </row>
    <row r="605" spans="1:65" s="16" customFormat="1">
      <c r="B605" s="183"/>
      <c r="D605" s="160" t="s">
        <v>147</v>
      </c>
      <c r="E605" s="184" t="s">
        <v>3</v>
      </c>
      <c r="F605" s="185" t="s">
        <v>153</v>
      </c>
      <c r="H605" s="186">
        <v>3</v>
      </c>
      <c r="I605" s="187"/>
      <c r="L605" s="183"/>
      <c r="M605" s="188"/>
      <c r="N605" s="189"/>
      <c r="O605" s="189"/>
      <c r="P605" s="189"/>
      <c r="Q605" s="189"/>
      <c r="R605" s="189"/>
      <c r="S605" s="189"/>
      <c r="T605" s="190"/>
      <c r="AT605" s="184" t="s">
        <v>147</v>
      </c>
      <c r="AU605" s="184" t="s">
        <v>81</v>
      </c>
      <c r="AV605" s="16" t="s">
        <v>143</v>
      </c>
      <c r="AW605" s="16" t="s">
        <v>32</v>
      </c>
      <c r="AX605" s="16" t="s">
        <v>79</v>
      </c>
      <c r="AY605" s="184" t="s">
        <v>136</v>
      </c>
    </row>
    <row r="606" spans="1:65" s="2" customFormat="1" ht="44.25" customHeight="1">
      <c r="A606" s="34"/>
      <c r="B606" s="140"/>
      <c r="C606" s="141" t="s">
        <v>649</v>
      </c>
      <c r="D606" s="141" t="s">
        <v>139</v>
      </c>
      <c r="E606" s="142" t="s">
        <v>650</v>
      </c>
      <c r="F606" s="143" t="s">
        <v>651</v>
      </c>
      <c r="G606" s="144" t="s">
        <v>560</v>
      </c>
      <c r="H606" s="145">
        <v>1E-3</v>
      </c>
      <c r="I606" s="146"/>
      <c r="J606" s="147">
        <f>ROUND(I606*H606,2)</f>
        <v>0</v>
      </c>
      <c r="K606" s="143" t="s">
        <v>142</v>
      </c>
      <c r="L606" s="35"/>
      <c r="M606" s="148" t="s">
        <v>3</v>
      </c>
      <c r="N606" s="149" t="s">
        <v>42</v>
      </c>
      <c r="O606" s="55"/>
      <c r="P606" s="150">
        <f>O606*H606</f>
        <v>0</v>
      </c>
      <c r="Q606" s="150">
        <v>0</v>
      </c>
      <c r="R606" s="150">
        <f>Q606*H606</f>
        <v>0</v>
      </c>
      <c r="S606" s="150">
        <v>0</v>
      </c>
      <c r="T606" s="151">
        <f>S606*H606</f>
        <v>0</v>
      </c>
      <c r="U606" s="34"/>
      <c r="V606" s="34"/>
      <c r="W606" s="34"/>
      <c r="X606" s="34"/>
      <c r="Y606" s="34"/>
      <c r="Z606" s="34"/>
      <c r="AA606" s="34"/>
      <c r="AB606" s="34"/>
      <c r="AC606" s="34"/>
      <c r="AD606" s="34"/>
      <c r="AE606" s="34"/>
      <c r="AR606" s="152" t="s">
        <v>283</v>
      </c>
      <c r="AT606" s="152" t="s">
        <v>139</v>
      </c>
      <c r="AU606" s="152" t="s">
        <v>81</v>
      </c>
      <c r="AY606" s="19" t="s">
        <v>136</v>
      </c>
      <c r="BE606" s="153">
        <f>IF(N606="základní",J606,0)</f>
        <v>0</v>
      </c>
      <c r="BF606" s="153">
        <f>IF(N606="snížená",J606,0)</f>
        <v>0</v>
      </c>
      <c r="BG606" s="153">
        <f>IF(N606="zákl. přenesená",J606,0)</f>
        <v>0</v>
      </c>
      <c r="BH606" s="153">
        <f>IF(N606="sníž. přenesená",J606,0)</f>
        <v>0</v>
      </c>
      <c r="BI606" s="153">
        <f>IF(N606="nulová",J606,0)</f>
        <v>0</v>
      </c>
      <c r="BJ606" s="19" t="s">
        <v>79</v>
      </c>
      <c r="BK606" s="153">
        <f>ROUND(I606*H606,2)</f>
        <v>0</v>
      </c>
      <c r="BL606" s="19" t="s">
        <v>283</v>
      </c>
      <c r="BM606" s="152" t="s">
        <v>652</v>
      </c>
    </row>
    <row r="607" spans="1:65" s="2" customFormat="1">
      <c r="A607" s="34"/>
      <c r="B607" s="35"/>
      <c r="C607" s="34"/>
      <c r="D607" s="154" t="s">
        <v>145</v>
      </c>
      <c r="E607" s="34"/>
      <c r="F607" s="155" t="s">
        <v>653</v>
      </c>
      <c r="G607" s="34"/>
      <c r="H607" s="34"/>
      <c r="I607" s="156"/>
      <c r="J607" s="34"/>
      <c r="K607" s="34"/>
      <c r="L607" s="35"/>
      <c r="M607" s="157"/>
      <c r="N607" s="158"/>
      <c r="O607" s="55"/>
      <c r="P607" s="55"/>
      <c r="Q607" s="55"/>
      <c r="R607" s="55"/>
      <c r="S607" s="55"/>
      <c r="T607" s="56"/>
      <c r="U607" s="34"/>
      <c r="V607" s="34"/>
      <c r="W607" s="34"/>
      <c r="X607" s="34"/>
      <c r="Y607" s="34"/>
      <c r="Z607" s="34"/>
      <c r="AA607" s="34"/>
      <c r="AB607" s="34"/>
      <c r="AC607" s="34"/>
      <c r="AD607" s="34"/>
      <c r="AE607" s="34"/>
      <c r="AT607" s="19" t="s">
        <v>145</v>
      </c>
      <c r="AU607" s="19" t="s">
        <v>81</v>
      </c>
    </row>
    <row r="608" spans="1:65" s="12" customFormat="1" ht="22.9" customHeight="1">
      <c r="B608" s="127"/>
      <c r="D608" s="128" t="s">
        <v>70</v>
      </c>
      <c r="E608" s="138" t="s">
        <v>654</v>
      </c>
      <c r="F608" s="138" t="s">
        <v>655</v>
      </c>
      <c r="I608" s="130"/>
      <c r="J608" s="139">
        <f>BK608</f>
        <v>0</v>
      </c>
      <c r="L608" s="127"/>
      <c r="M608" s="132"/>
      <c r="N608" s="133"/>
      <c r="O608" s="133"/>
      <c r="P608" s="134">
        <f>SUM(P609:P610)</f>
        <v>0</v>
      </c>
      <c r="Q608" s="133"/>
      <c r="R608" s="134">
        <f>SUM(R609:R610)</f>
        <v>0</v>
      </c>
      <c r="S608" s="133"/>
      <c r="T608" s="135">
        <f>SUM(T609:T610)</f>
        <v>0</v>
      </c>
      <c r="AR608" s="128" t="s">
        <v>81</v>
      </c>
      <c r="AT608" s="136" t="s">
        <v>70</v>
      </c>
      <c r="AU608" s="136" t="s">
        <v>79</v>
      </c>
      <c r="AY608" s="128" t="s">
        <v>136</v>
      </c>
      <c r="BK608" s="137">
        <f>SUM(BK609:BK610)</f>
        <v>0</v>
      </c>
    </row>
    <row r="609" spans="1:65" s="2" customFormat="1" ht="37.9" customHeight="1">
      <c r="A609" s="34"/>
      <c r="B609" s="140"/>
      <c r="C609" s="141" t="s">
        <v>656</v>
      </c>
      <c r="D609" s="141" t="s">
        <v>139</v>
      </c>
      <c r="E609" s="142" t="s">
        <v>657</v>
      </c>
      <c r="F609" s="143" t="s">
        <v>658</v>
      </c>
      <c r="G609" s="144" t="s">
        <v>328</v>
      </c>
      <c r="H609" s="145">
        <v>1</v>
      </c>
      <c r="I609" s="146"/>
      <c r="J609" s="147">
        <f>ROUND(I609*H609,2)</f>
        <v>0</v>
      </c>
      <c r="K609" s="143" t="s">
        <v>3</v>
      </c>
      <c r="L609" s="35"/>
      <c r="M609" s="148" t="s">
        <v>3</v>
      </c>
      <c r="N609" s="149" t="s">
        <v>42</v>
      </c>
      <c r="O609" s="55"/>
      <c r="P609" s="150">
        <f>O609*H609</f>
        <v>0</v>
      </c>
      <c r="Q609" s="150">
        <v>0</v>
      </c>
      <c r="R609" s="150">
        <f>Q609*H609</f>
        <v>0</v>
      </c>
      <c r="S609" s="150">
        <v>0</v>
      </c>
      <c r="T609" s="151">
        <f>S609*H609</f>
        <v>0</v>
      </c>
      <c r="U609" s="34"/>
      <c r="V609" s="34"/>
      <c r="W609" s="34"/>
      <c r="X609" s="34"/>
      <c r="Y609" s="34"/>
      <c r="Z609" s="34"/>
      <c r="AA609" s="34"/>
      <c r="AB609" s="34"/>
      <c r="AC609" s="34"/>
      <c r="AD609" s="34"/>
      <c r="AE609" s="34"/>
      <c r="AR609" s="152" t="s">
        <v>283</v>
      </c>
      <c r="AT609" s="152" t="s">
        <v>139</v>
      </c>
      <c r="AU609" s="152" t="s">
        <v>81</v>
      </c>
      <c r="AY609" s="19" t="s">
        <v>136</v>
      </c>
      <c r="BE609" s="153">
        <f>IF(N609="základní",J609,0)</f>
        <v>0</v>
      </c>
      <c r="BF609" s="153">
        <f>IF(N609="snížená",J609,0)</f>
        <v>0</v>
      </c>
      <c r="BG609" s="153">
        <f>IF(N609="zákl. přenesená",J609,0)</f>
        <v>0</v>
      </c>
      <c r="BH609" s="153">
        <f>IF(N609="sníž. přenesená",J609,0)</f>
        <v>0</v>
      </c>
      <c r="BI609" s="153">
        <f>IF(N609="nulová",J609,0)</f>
        <v>0</v>
      </c>
      <c r="BJ609" s="19" t="s">
        <v>79</v>
      </c>
      <c r="BK609" s="153">
        <f>ROUND(I609*H609,2)</f>
        <v>0</v>
      </c>
      <c r="BL609" s="19" t="s">
        <v>283</v>
      </c>
      <c r="BM609" s="152" t="s">
        <v>659</v>
      </c>
    </row>
    <row r="610" spans="1:65" s="2" customFormat="1" ht="37.9" customHeight="1">
      <c r="A610" s="34"/>
      <c r="B610" s="140"/>
      <c r="C610" s="141" t="s">
        <v>660</v>
      </c>
      <c r="D610" s="141" t="s">
        <v>139</v>
      </c>
      <c r="E610" s="142" t="s">
        <v>661</v>
      </c>
      <c r="F610" s="143" t="s">
        <v>662</v>
      </c>
      <c r="G610" s="144" t="s">
        <v>207</v>
      </c>
      <c r="H610" s="145">
        <v>1</v>
      </c>
      <c r="I610" s="146"/>
      <c r="J610" s="147">
        <f>ROUND(I610*H610,2)</f>
        <v>0</v>
      </c>
      <c r="K610" s="143" t="s">
        <v>3</v>
      </c>
      <c r="L610" s="35"/>
      <c r="M610" s="148" t="s">
        <v>3</v>
      </c>
      <c r="N610" s="149" t="s">
        <v>42</v>
      </c>
      <c r="O610" s="55"/>
      <c r="P610" s="150">
        <f>O610*H610</f>
        <v>0</v>
      </c>
      <c r="Q610" s="150">
        <v>0</v>
      </c>
      <c r="R610" s="150">
        <f>Q610*H610</f>
        <v>0</v>
      </c>
      <c r="S610" s="150">
        <v>0</v>
      </c>
      <c r="T610" s="151">
        <f>S610*H610</f>
        <v>0</v>
      </c>
      <c r="U610" s="34"/>
      <c r="V610" s="34"/>
      <c r="W610" s="34"/>
      <c r="X610" s="34"/>
      <c r="Y610" s="34"/>
      <c r="Z610" s="34"/>
      <c r="AA610" s="34"/>
      <c r="AB610" s="34"/>
      <c r="AC610" s="34"/>
      <c r="AD610" s="34"/>
      <c r="AE610" s="34"/>
      <c r="AR610" s="152" t="s">
        <v>283</v>
      </c>
      <c r="AT610" s="152" t="s">
        <v>139</v>
      </c>
      <c r="AU610" s="152" t="s">
        <v>81</v>
      </c>
      <c r="AY610" s="19" t="s">
        <v>136</v>
      </c>
      <c r="BE610" s="153">
        <f>IF(N610="základní",J610,0)</f>
        <v>0</v>
      </c>
      <c r="BF610" s="153">
        <f>IF(N610="snížená",J610,0)</f>
        <v>0</v>
      </c>
      <c r="BG610" s="153">
        <f>IF(N610="zákl. přenesená",J610,0)</f>
        <v>0</v>
      </c>
      <c r="BH610" s="153">
        <f>IF(N610="sníž. přenesená",J610,0)</f>
        <v>0</v>
      </c>
      <c r="BI610" s="153">
        <f>IF(N610="nulová",J610,0)</f>
        <v>0</v>
      </c>
      <c r="BJ610" s="19" t="s">
        <v>79</v>
      </c>
      <c r="BK610" s="153">
        <f>ROUND(I610*H610,2)</f>
        <v>0</v>
      </c>
      <c r="BL610" s="19" t="s">
        <v>283</v>
      </c>
      <c r="BM610" s="152" t="s">
        <v>663</v>
      </c>
    </row>
    <row r="611" spans="1:65" s="12" customFormat="1" ht="22.9" customHeight="1">
      <c r="B611" s="127"/>
      <c r="D611" s="128" t="s">
        <v>70</v>
      </c>
      <c r="E611" s="138" t="s">
        <v>664</v>
      </c>
      <c r="F611" s="138" t="s">
        <v>665</v>
      </c>
      <c r="I611" s="130"/>
      <c r="J611" s="139">
        <f>BK611</f>
        <v>0</v>
      </c>
      <c r="L611" s="127"/>
      <c r="M611" s="132"/>
      <c r="N611" s="133"/>
      <c r="O611" s="133"/>
      <c r="P611" s="134">
        <f>SUM(P612:P693)</f>
        <v>0</v>
      </c>
      <c r="Q611" s="133"/>
      <c r="R611" s="134">
        <f>SUM(R612:R693)</f>
        <v>12.359043409999998</v>
      </c>
      <c r="S611" s="133"/>
      <c r="T611" s="135">
        <f>SUM(T612:T693)</f>
        <v>5.2399999999999999E-3</v>
      </c>
      <c r="AR611" s="128" t="s">
        <v>81</v>
      </c>
      <c r="AT611" s="136" t="s">
        <v>70</v>
      </c>
      <c r="AU611" s="136" t="s">
        <v>79</v>
      </c>
      <c r="AY611" s="128" t="s">
        <v>136</v>
      </c>
      <c r="BK611" s="137">
        <f>SUM(BK612:BK693)</f>
        <v>0</v>
      </c>
    </row>
    <row r="612" spans="1:65" s="2" customFormat="1" ht="24.2" customHeight="1">
      <c r="A612" s="34"/>
      <c r="B612" s="140"/>
      <c r="C612" s="141" t="s">
        <v>666</v>
      </c>
      <c r="D612" s="141" t="s">
        <v>139</v>
      </c>
      <c r="E612" s="142" t="s">
        <v>667</v>
      </c>
      <c r="F612" s="143" t="s">
        <v>668</v>
      </c>
      <c r="G612" s="144" t="s">
        <v>87</v>
      </c>
      <c r="H612" s="145">
        <v>128.702</v>
      </c>
      <c r="I612" s="146"/>
      <c r="J612" s="147">
        <f>ROUND(I612*H612,2)</f>
        <v>0</v>
      </c>
      <c r="K612" s="143" t="s">
        <v>142</v>
      </c>
      <c r="L612" s="35"/>
      <c r="M612" s="148" t="s">
        <v>3</v>
      </c>
      <c r="N612" s="149" t="s">
        <v>42</v>
      </c>
      <c r="O612" s="55"/>
      <c r="P612" s="150">
        <f>O612*H612</f>
        <v>0</v>
      </c>
      <c r="Q612" s="150">
        <v>0</v>
      </c>
      <c r="R612" s="150">
        <f>Q612*H612</f>
        <v>0</v>
      </c>
      <c r="S612" s="150">
        <v>0</v>
      </c>
      <c r="T612" s="151">
        <f>S612*H612</f>
        <v>0</v>
      </c>
      <c r="U612" s="34"/>
      <c r="V612" s="34"/>
      <c r="W612" s="34"/>
      <c r="X612" s="34"/>
      <c r="Y612" s="34"/>
      <c r="Z612" s="34"/>
      <c r="AA612" s="34"/>
      <c r="AB612" s="34"/>
      <c r="AC612" s="34"/>
      <c r="AD612" s="34"/>
      <c r="AE612" s="34"/>
      <c r="AR612" s="152" t="s">
        <v>283</v>
      </c>
      <c r="AT612" s="152" t="s">
        <v>139</v>
      </c>
      <c r="AU612" s="152" t="s">
        <v>81</v>
      </c>
      <c r="AY612" s="19" t="s">
        <v>136</v>
      </c>
      <c r="BE612" s="153">
        <f>IF(N612="základní",J612,0)</f>
        <v>0</v>
      </c>
      <c r="BF612" s="153">
        <f>IF(N612="snížená",J612,0)</f>
        <v>0</v>
      </c>
      <c r="BG612" s="153">
        <f>IF(N612="zákl. přenesená",J612,0)</f>
        <v>0</v>
      </c>
      <c r="BH612" s="153">
        <f>IF(N612="sníž. přenesená",J612,0)</f>
        <v>0</v>
      </c>
      <c r="BI612" s="153">
        <f>IF(N612="nulová",J612,0)</f>
        <v>0</v>
      </c>
      <c r="BJ612" s="19" t="s">
        <v>79</v>
      </c>
      <c r="BK612" s="153">
        <f>ROUND(I612*H612,2)</f>
        <v>0</v>
      </c>
      <c r="BL612" s="19" t="s">
        <v>283</v>
      </c>
      <c r="BM612" s="152" t="s">
        <v>669</v>
      </c>
    </row>
    <row r="613" spans="1:65" s="2" customFormat="1">
      <c r="A613" s="34"/>
      <c r="B613" s="35"/>
      <c r="C613" s="34"/>
      <c r="D613" s="154" t="s">
        <v>145</v>
      </c>
      <c r="E613" s="34"/>
      <c r="F613" s="155" t="s">
        <v>670</v>
      </c>
      <c r="G613" s="34"/>
      <c r="H613" s="34"/>
      <c r="I613" s="156"/>
      <c r="J613" s="34"/>
      <c r="K613" s="34"/>
      <c r="L613" s="35"/>
      <c r="M613" s="157"/>
      <c r="N613" s="158"/>
      <c r="O613" s="55"/>
      <c r="P613" s="55"/>
      <c r="Q613" s="55"/>
      <c r="R613" s="55"/>
      <c r="S613" s="55"/>
      <c r="T613" s="56"/>
      <c r="U613" s="34"/>
      <c r="V613" s="34"/>
      <c r="W613" s="34"/>
      <c r="X613" s="34"/>
      <c r="Y613" s="34"/>
      <c r="Z613" s="34"/>
      <c r="AA613" s="34"/>
      <c r="AB613" s="34"/>
      <c r="AC613" s="34"/>
      <c r="AD613" s="34"/>
      <c r="AE613" s="34"/>
      <c r="AT613" s="19" t="s">
        <v>145</v>
      </c>
      <c r="AU613" s="19" t="s">
        <v>81</v>
      </c>
    </row>
    <row r="614" spans="1:65" s="13" customFormat="1">
      <c r="B614" s="159"/>
      <c r="D614" s="160" t="s">
        <v>147</v>
      </c>
      <c r="E614" s="161" t="s">
        <v>3</v>
      </c>
      <c r="F614" s="162" t="s">
        <v>671</v>
      </c>
      <c r="H614" s="161" t="s">
        <v>3</v>
      </c>
      <c r="I614" s="163"/>
      <c r="L614" s="159"/>
      <c r="M614" s="164"/>
      <c r="N614" s="165"/>
      <c r="O614" s="165"/>
      <c r="P614" s="165"/>
      <c r="Q614" s="165"/>
      <c r="R614" s="165"/>
      <c r="S614" s="165"/>
      <c r="T614" s="166"/>
      <c r="AT614" s="161" t="s">
        <v>147</v>
      </c>
      <c r="AU614" s="161" t="s">
        <v>81</v>
      </c>
      <c r="AV614" s="13" t="s">
        <v>79</v>
      </c>
      <c r="AW614" s="13" t="s">
        <v>32</v>
      </c>
      <c r="AX614" s="13" t="s">
        <v>71</v>
      </c>
      <c r="AY614" s="161" t="s">
        <v>136</v>
      </c>
    </row>
    <row r="615" spans="1:65" s="13" customFormat="1">
      <c r="B615" s="159"/>
      <c r="D615" s="160" t="s">
        <v>147</v>
      </c>
      <c r="E615" s="161" t="s">
        <v>3</v>
      </c>
      <c r="F615" s="162" t="s">
        <v>211</v>
      </c>
      <c r="H615" s="161" t="s">
        <v>3</v>
      </c>
      <c r="I615" s="163"/>
      <c r="L615" s="159"/>
      <c r="M615" s="164"/>
      <c r="N615" s="165"/>
      <c r="O615" s="165"/>
      <c r="P615" s="165"/>
      <c r="Q615" s="165"/>
      <c r="R615" s="165"/>
      <c r="S615" s="165"/>
      <c r="T615" s="166"/>
      <c r="AT615" s="161" t="s">
        <v>147</v>
      </c>
      <c r="AU615" s="161" t="s">
        <v>81</v>
      </c>
      <c r="AV615" s="13" t="s">
        <v>79</v>
      </c>
      <c r="AW615" s="13" t="s">
        <v>32</v>
      </c>
      <c r="AX615" s="13" t="s">
        <v>71</v>
      </c>
      <c r="AY615" s="161" t="s">
        <v>136</v>
      </c>
    </row>
    <row r="616" spans="1:65" s="14" customFormat="1">
      <c r="B616" s="167"/>
      <c r="D616" s="160" t="s">
        <v>147</v>
      </c>
      <c r="E616" s="168" t="s">
        <v>3</v>
      </c>
      <c r="F616" s="169" t="s">
        <v>602</v>
      </c>
      <c r="H616" s="170">
        <v>14.613</v>
      </c>
      <c r="I616" s="171"/>
      <c r="L616" s="167"/>
      <c r="M616" s="172"/>
      <c r="N616" s="173"/>
      <c r="O616" s="173"/>
      <c r="P616" s="173"/>
      <c r="Q616" s="173"/>
      <c r="R616" s="173"/>
      <c r="S616" s="173"/>
      <c r="T616" s="174"/>
      <c r="AT616" s="168" t="s">
        <v>147</v>
      </c>
      <c r="AU616" s="168" t="s">
        <v>81</v>
      </c>
      <c r="AV616" s="14" t="s">
        <v>81</v>
      </c>
      <c r="AW616" s="14" t="s">
        <v>32</v>
      </c>
      <c r="AX616" s="14" t="s">
        <v>71</v>
      </c>
      <c r="AY616" s="168" t="s">
        <v>136</v>
      </c>
    </row>
    <row r="617" spans="1:65" s="14" customFormat="1">
      <c r="B617" s="167"/>
      <c r="D617" s="160" t="s">
        <v>147</v>
      </c>
      <c r="E617" s="168" t="s">
        <v>3</v>
      </c>
      <c r="F617" s="169" t="s">
        <v>603</v>
      </c>
      <c r="H617" s="170">
        <v>13.829000000000001</v>
      </c>
      <c r="I617" s="171"/>
      <c r="L617" s="167"/>
      <c r="M617" s="172"/>
      <c r="N617" s="173"/>
      <c r="O617" s="173"/>
      <c r="P617" s="173"/>
      <c r="Q617" s="173"/>
      <c r="R617" s="173"/>
      <c r="S617" s="173"/>
      <c r="T617" s="174"/>
      <c r="AT617" s="168" t="s">
        <v>147</v>
      </c>
      <c r="AU617" s="168" t="s">
        <v>81</v>
      </c>
      <c r="AV617" s="14" t="s">
        <v>81</v>
      </c>
      <c r="AW617" s="14" t="s">
        <v>32</v>
      </c>
      <c r="AX617" s="14" t="s">
        <v>71</v>
      </c>
      <c r="AY617" s="168" t="s">
        <v>136</v>
      </c>
    </row>
    <row r="618" spans="1:65" s="14" customFormat="1">
      <c r="B618" s="167"/>
      <c r="D618" s="160" t="s">
        <v>147</v>
      </c>
      <c r="E618" s="168" t="s">
        <v>3</v>
      </c>
      <c r="F618" s="169" t="s">
        <v>604</v>
      </c>
      <c r="H618" s="170">
        <v>8.484</v>
      </c>
      <c r="I618" s="171"/>
      <c r="L618" s="167"/>
      <c r="M618" s="172"/>
      <c r="N618" s="173"/>
      <c r="O618" s="173"/>
      <c r="P618" s="173"/>
      <c r="Q618" s="173"/>
      <c r="R618" s="173"/>
      <c r="S618" s="173"/>
      <c r="T618" s="174"/>
      <c r="AT618" s="168" t="s">
        <v>147</v>
      </c>
      <c r="AU618" s="168" t="s">
        <v>81</v>
      </c>
      <c r="AV618" s="14" t="s">
        <v>81</v>
      </c>
      <c r="AW618" s="14" t="s">
        <v>32</v>
      </c>
      <c r="AX618" s="14" t="s">
        <v>71</v>
      </c>
      <c r="AY618" s="168" t="s">
        <v>136</v>
      </c>
    </row>
    <row r="619" spans="1:65" s="14" customFormat="1">
      <c r="B619" s="167"/>
      <c r="D619" s="160" t="s">
        <v>147</v>
      </c>
      <c r="E619" s="168" t="s">
        <v>3</v>
      </c>
      <c r="F619" s="169" t="s">
        <v>672</v>
      </c>
      <c r="H619" s="170">
        <v>0.72</v>
      </c>
      <c r="I619" s="171"/>
      <c r="L619" s="167"/>
      <c r="M619" s="172"/>
      <c r="N619" s="173"/>
      <c r="O619" s="173"/>
      <c r="P619" s="173"/>
      <c r="Q619" s="173"/>
      <c r="R619" s="173"/>
      <c r="S619" s="173"/>
      <c r="T619" s="174"/>
      <c r="AT619" s="168" t="s">
        <v>147</v>
      </c>
      <c r="AU619" s="168" t="s">
        <v>81</v>
      </c>
      <c r="AV619" s="14" t="s">
        <v>81</v>
      </c>
      <c r="AW619" s="14" t="s">
        <v>32</v>
      </c>
      <c r="AX619" s="14" t="s">
        <v>71</v>
      </c>
      <c r="AY619" s="168" t="s">
        <v>136</v>
      </c>
    </row>
    <row r="620" spans="1:65" s="15" customFormat="1">
      <c r="B620" s="175"/>
      <c r="D620" s="160" t="s">
        <v>147</v>
      </c>
      <c r="E620" s="176" t="s">
        <v>3</v>
      </c>
      <c r="F620" s="177" t="s">
        <v>152</v>
      </c>
      <c r="H620" s="178">
        <v>37.646000000000001</v>
      </c>
      <c r="I620" s="179"/>
      <c r="L620" s="175"/>
      <c r="M620" s="180"/>
      <c r="N620" s="181"/>
      <c r="O620" s="181"/>
      <c r="P620" s="181"/>
      <c r="Q620" s="181"/>
      <c r="R620" s="181"/>
      <c r="S620" s="181"/>
      <c r="T620" s="182"/>
      <c r="AT620" s="176" t="s">
        <v>147</v>
      </c>
      <c r="AU620" s="176" t="s">
        <v>81</v>
      </c>
      <c r="AV620" s="15" t="s">
        <v>137</v>
      </c>
      <c r="AW620" s="15" t="s">
        <v>32</v>
      </c>
      <c r="AX620" s="15" t="s">
        <v>71</v>
      </c>
      <c r="AY620" s="176" t="s">
        <v>136</v>
      </c>
    </row>
    <row r="621" spans="1:65" s="13" customFormat="1">
      <c r="B621" s="159"/>
      <c r="D621" s="160" t="s">
        <v>147</v>
      </c>
      <c r="E621" s="161" t="s">
        <v>3</v>
      </c>
      <c r="F621" s="162" t="s">
        <v>213</v>
      </c>
      <c r="H621" s="161" t="s">
        <v>3</v>
      </c>
      <c r="I621" s="163"/>
      <c r="L621" s="159"/>
      <c r="M621" s="164"/>
      <c r="N621" s="165"/>
      <c r="O621" s="165"/>
      <c r="P621" s="165"/>
      <c r="Q621" s="165"/>
      <c r="R621" s="165"/>
      <c r="S621" s="165"/>
      <c r="T621" s="166"/>
      <c r="AT621" s="161" t="s">
        <v>147</v>
      </c>
      <c r="AU621" s="161" t="s">
        <v>81</v>
      </c>
      <c r="AV621" s="13" t="s">
        <v>79</v>
      </c>
      <c r="AW621" s="13" t="s">
        <v>32</v>
      </c>
      <c r="AX621" s="13" t="s">
        <v>71</v>
      </c>
      <c r="AY621" s="161" t="s">
        <v>136</v>
      </c>
    </row>
    <row r="622" spans="1:65" s="14" customFormat="1" ht="22.5">
      <c r="B622" s="167"/>
      <c r="D622" s="160" t="s">
        <v>147</v>
      </c>
      <c r="E622" s="168" t="s">
        <v>3</v>
      </c>
      <c r="F622" s="169" t="s">
        <v>605</v>
      </c>
      <c r="H622" s="170">
        <v>37.332999999999998</v>
      </c>
      <c r="I622" s="171"/>
      <c r="L622" s="167"/>
      <c r="M622" s="172"/>
      <c r="N622" s="173"/>
      <c r="O622" s="173"/>
      <c r="P622" s="173"/>
      <c r="Q622" s="173"/>
      <c r="R622" s="173"/>
      <c r="S622" s="173"/>
      <c r="T622" s="174"/>
      <c r="AT622" s="168" t="s">
        <v>147</v>
      </c>
      <c r="AU622" s="168" t="s">
        <v>81</v>
      </c>
      <c r="AV622" s="14" t="s">
        <v>81</v>
      </c>
      <c r="AW622" s="14" t="s">
        <v>32</v>
      </c>
      <c r="AX622" s="14" t="s">
        <v>71</v>
      </c>
      <c r="AY622" s="168" t="s">
        <v>136</v>
      </c>
    </row>
    <row r="623" spans="1:65" s="14" customFormat="1">
      <c r="B623" s="167"/>
      <c r="D623" s="160" t="s">
        <v>147</v>
      </c>
      <c r="E623" s="168" t="s">
        <v>3</v>
      </c>
      <c r="F623" s="169" t="s">
        <v>673</v>
      </c>
      <c r="H623" s="170">
        <v>0.54</v>
      </c>
      <c r="I623" s="171"/>
      <c r="L623" s="167"/>
      <c r="M623" s="172"/>
      <c r="N623" s="173"/>
      <c r="O623" s="173"/>
      <c r="P623" s="173"/>
      <c r="Q623" s="173"/>
      <c r="R623" s="173"/>
      <c r="S623" s="173"/>
      <c r="T623" s="174"/>
      <c r="AT623" s="168" t="s">
        <v>147</v>
      </c>
      <c r="AU623" s="168" t="s">
        <v>81</v>
      </c>
      <c r="AV623" s="14" t="s">
        <v>81</v>
      </c>
      <c r="AW623" s="14" t="s">
        <v>32</v>
      </c>
      <c r="AX623" s="14" t="s">
        <v>71</v>
      </c>
      <c r="AY623" s="168" t="s">
        <v>136</v>
      </c>
    </row>
    <row r="624" spans="1:65" s="15" customFormat="1">
      <c r="B624" s="175"/>
      <c r="D624" s="160" t="s">
        <v>147</v>
      </c>
      <c r="E624" s="176" t="s">
        <v>3</v>
      </c>
      <c r="F624" s="177" t="s">
        <v>152</v>
      </c>
      <c r="H624" s="178">
        <v>37.872999999999998</v>
      </c>
      <c r="I624" s="179"/>
      <c r="L624" s="175"/>
      <c r="M624" s="180"/>
      <c r="N624" s="181"/>
      <c r="O624" s="181"/>
      <c r="P624" s="181"/>
      <c r="Q624" s="181"/>
      <c r="R624" s="181"/>
      <c r="S624" s="181"/>
      <c r="T624" s="182"/>
      <c r="AT624" s="176" t="s">
        <v>147</v>
      </c>
      <c r="AU624" s="176" t="s">
        <v>81</v>
      </c>
      <c r="AV624" s="15" t="s">
        <v>137</v>
      </c>
      <c r="AW624" s="15" t="s">
        <v>32</v>
      </c>
      <c r="AX624" s="15" t="s">
        <v>71</v>
      </c>
      <c r="AY624" s="176" t="s">
        <v>136</v>
      </c>
    </row>
    <row r="625" spans="1:65" s="13" customFormat="1">
      <c r="B625" s="159"/>
      <c r="D625" s="160" t="s">
        <v>147</v>
      </c>
      <c r="E625" s="161" t="s">
        <v>3</v>
      </c>
      <c r="F625" s="162" t="s">
        <v>215</v>
      </c>
      <c r="H625" s="161" t="s">
        <v>3</v>
      </c>
      <c r="I625" s="163"/>
      <c r="L625" s="159"/>
      <c r="M625" s="164"/>
      <c r="N625" s="165"/>
      <c r="O625" s="165"/>
      <c r="P625" s="165"/>
      <c r="Q625" s="165"/>
      <c r="R625" s="165"/>
      <c r="S625" s="165"/>
      <c r="T625" s="166"/>
      <c r="AT625" s="161" t="s">
        <v>147</v>
      </c>
      <c r="AU625" s="161" t="s">
        <v>81</v>
      </c>
      <c r="AV625" s="13" t="s">
        <v>79</v>
      </c>
      <c r="AW625" s="13" t="s">
        <v>32</v>
      </c>
      <c r="AX625" s="13" t="s">
        <v>71</v>
      </c>
      <c r="AY625" s="161" t="s">
        <v>136</v>
      </c>
    </row>
    <row r="626" spans="1:65" s="14" customFormat="1" ht="22.5">
      <c r="B626" s="167"/>
      <c r="D626" s="160" t="s">
        <v>147</v>
      </c>
      <c r="E626" s="168" t="s">
        <v>3</v>
      </c>
      <c r="F626" s="169" t="s">
        <v>606</v>
      </c>
      <c r="H626" s="170">
        <v>52.823</v>
      </c>
      <c r="I626" s="171"/>
      <c r="L626" s="167"/>
      <c r="M626" s="172"/>
      <c r="N626" s="173"/>
      <c r="O626" s="173"/>
      <c r="P626" s="173"/>
      <c r="Q626" s="173"/>
      <c r="R626" s="173"/>
      <c r="S626" s="173"/>
      <c r="T626" s="174"/>
      <c r="AT626" s="168" t="s">
        <v>147</v>
      </c>
      <c r="AU626" s="168" t="s">
        <v>81</v>
      </c>
      <c r="AV626" s="14" t="s">
        <v>81</v>
      </c>
      <c r="AW626" s="14" t="s">
        <v>32</v>
      </c>
      <c r="AX626" s="14" t="s">
        <v>71</v>
      </c>
      <c r="AY626" s="168" t="s">
        <v>136</v>
      </c>
    </row>
    <row r="627" spans="1:65" s="14" customFormat="1">
      <c r="B627" s="167"/>
      <c r="D627" s="160" t="s">
        <v>147</v>
      </c>
      <c r="E627" s="168" t="s">
        <v>3</v>
      </c>
      <c r="F627" s="169" t="s">
        <v>674</v>
      </c>
      <c r="H627" s="170">
        <v>0.36</v>
      </c>
      <c r="I627" s="171"/>
      <c r="L627" s="167"/>
      <c r="M627" s="172"/>
      <c r="N627" s="173"/>
      <c r="O627" s="173"/>
      <c r="P627" s="173"/>
      <c r="Q627" s="173"/>
      <c r="R627" s="173"/>
      <c r="S627" s="173"/>
      <c r="T627" s="174"/>
      <c r="AT627" s="168" t="s">
        <v>147</v>
      </c>
      <c r="AU627" s="168" t="s">
        <v>81</v>
      </c>
      <c r="AV627" s="14" t="s">
        <v>81</v>
      </c>
      <c r="AW627" s="14" t="s">
        <v>32</v>
      </c>
      <c r="AX627" s="14" t="s">
        <v>71</v>
      </c>
      <c r="AY627" s="168" t="s">
        <v>136</v>
      </c>
    </row>
    <row r="628" spans="1:65" s="15" customFormat="1">
      <c r="B628" s="175"/>
      <c r="D628" s="160" t="s">
        <v>147</v>
      </c>
      <c r="E628" s="176" t="s">
        <v>3</v>
      </c>
      <c r="F628" s="177" t="s">
        <v>152</v>
      </c>
      <c r="H628" s="178">
        <v>53.183</v>
      </c>
      <c r="I628" s="179"/>
      <c r="L628" s="175"/>
      <c r="M628" s="180"/>
      <c r="N628" s="181"/>
      <c r="O628" s="181"/>
      <c r="P628" s="181"/>
      <c r="Q628" s="181"/>
      <c r="R628" s="181"/>
      <c r="S628" s="181"/>
      <c r="T628" s="182"/>
      <c r="AT628" s="176" t="s">
        <v>147</v>
      </c>
      <c r="AU628" s="176" t="s">
        <v>81</v>
      </c>
      <c r="AV628" s="15" t="s">
        <v>137</v>
      </c>
      <c r="AW628" s="15" t="s">
        <v>32</v>
      </c>
      <c r="AX628" s="15" t="s">
        <v>71</v>
      </c>
      <c r="AY628" s="176" t="s">
        <v>136</v>
      </c>
    </row>
    <row r="629" spans="1:65" s="16" customFormat="1">
      <c r="B629" s="183"/>
      <c r="D629" s="160" t="s">
        <v>147</v>
      </c>
      <c r="E629" s="184" t="s">
        <v>89</v>
      </c>
      <c r="F629" s="185" t="s">
        <v>153</v>
      </c>
      <c r="H629" s="186">
        <v>128.702</v>
      </c>
      <c r="I629" s="187"/>
      <c r="L629" s="183"/>
      <c r="M629" s="188"/>
      <c r="N629" s="189"/>
      <c r="O629" s="189"/>
      <c r="P629" s="189"/>
      <c r="Q629" s="189"/>
      <c r="R629" s="189"/>
      <c r="S629" s="189"/>
      <c r="T629" s="190"/>
      <c r="AT629" s="184" t="s">
        <v>147</v>
      </c>
      <c r="AU629" s="184" t="s">
        <v>81</v>
      </c>
      <c r="AV629" s="16" t="s">
        <v>143</v>
      </c>
      <c r="AW629" s="16" t="s">
        <v>32</v>
      </c>
      <c r="AX629" s="16" t="s">
        <v>79</v>
      </c>
      <c r="AY629" s="184" t="s">
        <v>136</v>
      </c>
    </row>
    <row r="630" spans="1:65" s="2" customFormat="1" ht="21.75" customHeight="1">
      <c r="A630" s="34"/>
      <c r="B630" s="140"/>
      <c r="C630" s="141" t="s">
        <v>675</v>
      </c>
      <c r="D630" s="141" t="s">
        <v>139</v>
      </c>
      <c r="E630" s="142" t="s">
        <v>676</v>
      </c>
      <c r="F630" s="143" t="s">
        <v>677</v>
      </c>
      <c r="G630" s="144" t="s">
        <v>87</v>
      </c>
      <c r="H630" s="145">
        <v>166.59200000000001</v>
      </c>
      <c r="I630" s="146"/>
      <c r="J630" s="147">
        <f>ROUND(I630*H630,2)</f>
        <v>0</v>
      </c>
      <c r="K630" s="143" t="s">
        <v>142</v>
      </c>
      <c r="L630" s="35"/>
      <c r="M630" s="148" t="s">
        <v>3</v>
      </c>
      <c r="N630" s="149" t="s">
        <v>42</v>
      </c>
      <c r="O630" s="55"/>
      <c r="P630" s="150">
        <f>O630*H630</f>
        <v>0</v>
      </c>
      <c r="Q630" s="150">
        <v>0</v>
      </c>
      <c r="R630" s="150">
        <f>Q630*H630</f>
        <v>0</v>
      </c>
      <c r="S630" s="150">
        <v>0</v>
      </c>
      <c r="T630" s="151">
        <f>S630*H630</f>
        <v>0</v>
      </c>
      <c r="U630" s="34"/>
      <c r="V630" s="34"/>
      <c r="W630" s="34"/>
      <c r="X630" s="34"/>
      <c r="Y630" s="34"/>
      <c r="Z630" s="34"/>
      <c r="AA630" s="34"/>
      <c r="AB630" s="34"/>
      <c r="AC630" s="34"/>
      <c r="AD630" s="34"/>
      <c r="AE630" s="34"/>
      <c r="AR630" s="152" t="s">
        <v>283</v>
      </c>
      <c r="AT630" s="152" t="s">
        <v>139</v>
      </c>
      <c r="AU630" s="152" t="s">
        <v>81</v>
      </c>
      <c r="AY630" s="19" t="s">
        <v>136</v>
      </c>
      <c r="BE630" s="153">
        <f>IF(N630="základní",J630,0)</f>
        <v>0</v>
      </c>
      <c r="BF630" s="153">
        <f>IF(N630="snížená",J630,0)</f>
        <v>0</v>
      </c>
      <c r="BG630" s="153">
        <f>IF(N630="zákl. přenesená",J630,0)</f>
        <v>0</v>
      </c>
      <c r="BH630" s="153">
        <f>IF(N630="sníž. přenesená",J630,0)</f>
        <v>0</v>
      </c>
      <c r="BI630" s="153">
        <f>IF(N630="nulová",J630,0)</f>
        <v>0</v>
      </c>
      <c r="BJ630" s="19" t="s">
        <v>79</v>
      </c>
      <c r="BK630" s="153">
        <f>ROUND(I630*H630,2)</f>
        <v>0</v>
      </c>
      <c r="BL630" s="19" t="s">
        <v>283</v>
      </c>
      <c r="BM630" s="152" t="s">
        <v>678</v>
      </c>
    </row>
    <row r="631" spans="1:65" s="2" customFormat="1">
      <c r="A631" s="34"/>
      <c r="B631" s="35"/>
      <c r="C631" s="34"/>
      <c r="D631" s="154" t="s">
        <v>145</v>
      </c>
      <c r="E631" s="34"/>
      <c r="F631" s="155" t="s">
        <v>679</v>
      </c>
      <c r="G631" s="34"/>
      <c r="H631" s="34"/>
      <c r="I631" s="156"/>
      <c r="J631" s="34"/>
      <c r="K631" s="34"/>
      <c r="L631" s="35"/>
      <c r="M631" s="157"/>
      <c r="N631" s="158"/>
      <c r="O631" s="55"/>
      <c r="P631" s="55"/>
      <c r="Q631" s="55"/>
      <c r="R631" s="55"/>
      <c r="S631" s="55"/>
      <c r="T631" s="56"/>
      <c r="U631" s="34"/>
      <c r="V631" s="34"/>
      <c r="W631" s="34"/>
      <c r="X631" s="34"/>
      <c r="Y631" s="34"/>
      <c r="Z631" s="34"/>
      <c r="AA631" s="34"/>
      <c r="AB631" s="34"/>
      <c r="AC631" s="34"/>
      <c r="AD631" s="34"/>
      <c r="AE631" s="34"/>
      <c r="AT631" s="19" t="s">
        <v>145</v>
      </c>
      <c r="AU631" s="19" t="s">
        <v>81</v>
      </c>
    </row>
    <row r="632" spans="1:65" s="13" customFormat="1" ht="22.5">
      <c r="B632" s="159"/>
      <c r="D632" s="160" t="s">
        <v>147</v>
      </c>
      <c r="E632" s="161" t="s">
        <v>3</v>
      </c>
      <c r="F632" s="162" t="s">
        <v>680</v>
      </c>
      <c r="H632" s="161" t="s">
        <v>3</v>
      </c>
      <c r="I632" s="163"/>
      <c r="L632" s="159"/>
      <c r="M632" s="164"/>
      <c r="N632" s="165"/>
      <c r="O632" s="165"/>
      <c r="P632" s="165"/>
      <c r="Q632" s="165"/>
      <c r="R632" s="165"/>
      <c r="S632" s="165"/>
      <c r="T632" s="166"/>
      <c r="AT632" s="161" t="s">
        <v>147</v>
      </c>
      <c r="AU632" s="161" t="s">
        <v>81</v>
      </c>
      <c r="AV632" s="13" t="s">
        <v>79</v>
      </c>
      <c r="AW632" s="13" t="s">
        <v>32</v>
      </c>
      <c r="AX632" s="13" t="s">
        <v>71</v>
      </c>
      <c r="AY632" s="161" t="s">
        <v>136</v>
      </c>
    </row>
    <row r="633" spans="1:65" s="14" customFormat="1">
      <c r="B633" s="167"/>
      <c r="D633" s="160" t="s">
        <v>147</v>
      </c>
      <c r="E633" s="168" t="s">
        <v>3</v>
      </c>
      <c r="F633" s="169" t="s">
        <v>681</v>
      </c>
      <c r="H633" s="170">
        <v>295.29399999999998</v>
      </c>
      <c r="I633" s="171"/>
      <c r="L633" s="167"/>
      <c r="M633" s="172"/>
      <c r="N633" s="173"/>
      <c r="O633" s="173"/>
      <c r="P633" s="173"/>
      <c r="Q633" s="173"/>
      <c r="R633" s="173"/>
      <c r="S633" s="173"/>
      <c r="T633" s="174"/>
      <c r="AT633" s="168" t="s">
        <v>147</v>
      </c>
      <c r="AU633" s="168" t="s">
        <v>81</v>
      </c>
      <c r="AV633" s="14" t="s">
        <v>81</v>
      </c>
      <c r="AW633" s="14" t="s">
        <v>32</v>
      </c>
      <c r="AX633" s="14" t="s">
        <v>71</v>
      </c>
      <c r="AY633" s="168" t="s">
        <v>136</v>
      </c>
    </row>
    <row r="634" spans="1:65" s="14" customFormat="1">
      <c r="B634" s="167"/>
      <c r="D634" s="160" t="s">
        <v>147</v>
      </c>
      <c r="E634" s="168" t="s">
        <v>3</v>
      </c>
      <c r="F634" s="169" t="s">
        <v>682</v>
      </c>
      <c r="H634" s="170">
        <v>-128.702</v>
      </c>
      <c r="I634" s="171"/>
      <c r="L634" s="167"/>
      <c r="M634" s="172"/>
      <c r="N634" s="173"/>
      <c r="O634" s="173"/>
      <c r="P634" s="173"/>
      <c r="Q634" s="173"/>
      <c r="R634" s="173"/>
      <c r="S634" s="173"/>
      <c r="T634" s="174"/>
      <c r="AT634" s="168" t="s">
        <v>147</v>
      </c>
      <c r="AU634" s="168" t="s">
        <v>81</v>
      </c>
      <c r="AV634" s="14" t="s">
        <v>81</v>
      </c>
      <c r="AW634" s="14" t="s">
        <v>32</v>
      </c>
      <c r="AX634" s="14" t="s">
        <v>71</v>
      </c>
      <c r="AY634" s="168" t="s">
        <v>136</v>
      </c>
    </row>
    <row r="635" spans="1:65" s="16" customFormat="1">
      <c r="B635" s="183"/>
      <c r="D635" s="160" t="s">
        <v>147</v>
      </c>
      <c r="E635" s="184" t="s">
        <v>3</v>
      </c>
      <c r="F635" s="185" t="s">
        <v>153</v>
      </c>
      <c r="H635" s="186">
        <v>166.59200000000001</v>
      </c>
      <c r="I635" s="187"/>
      <c r="L635" s="183"/>
      <c r="M635" s="188"/>
      <c r="N635" s="189"/>
      <c r="O635" s="189"/>
      <c r="P635" s="189"/>
      <c r="Q635" s="189"/>
      <c r="R635" s="189"/>
      <c r="S635" s="189"/>
      <c r="T635" s="190"/>
      <c r="AT635" s="184" t="s">
        <v>147</v>
      </c>
      <c r="AU635" s="184" t="s">
        <v>81</v>
      </c>
      <c r="AV635" s="16" t="s">
        <v>143</v>
      </c>
      <c r="AW635" s="16" t="s">
        <v>32</v>
      </c>
      <c r="AX635" s="16" t="s">
        <v>79</v>
      </c>
      <c r="AY635" s="184" t="s">
        <v>136</v>
      </c>
    </row>
    <row r="636" spans="1:65" s="2" customFormat="1" ht="24.2" customHeight="1">
      <c r="A636" s="34"/>
      <c r="B636" s="140"/>
      <c r="C636" s="141" t="s">
        <v>683</v>
      </c>
      <c r="D636" s="141" t="s">
        <v>139</v>
      </c>
      <c r="E636" s="142" t="s">
        <v>684</v>
      </c>
      <c r="F636" s="143" t="s">
        <v>685</v>
      </c>
      <c r="G636" s="144" t="s">
        <v>87</v>
      </c>
      <c r="H636" s="145">
        <v>295.29399999999998</v>
      </c>
      <c r="I636" s="146"/>
      <c r="J636" s="147">
        <f>ROUND(I636*H636,2)</f>
        <v>0</v>
      </c>
      <c r="K636" s="143" t="s">
        <v>142</v>
      </c>
      <c r="L636" s="35"/>
      <c r="M636" s="148" t="s">
        <v>3</v>
      </c>
      <c r="N636" s="149" t="s">
        <v>42</v>
      </c>
      <c r="O636" s="55"/>
      <c r="P636" s="150">
        <f>O636*H636</f>
        <v>0</v>
      </c>
      <c r="Q636" s="150">
        <v>0</v>
      </c>
      <c r="R636" s="150">
        <f>Q636*H636</f>
        <v>0</v>
      </c>
      <c r="S636" s="150">
        <v>0</v>
      </c>
      <c r="T636" s="151">
        <f>S636*H636</f>
        <v>0</v>
      </c>
      <c r="U636" s="34"/>
      <c r="V636" s="34"/>
      <c r="W636" s="34"/>
      <c r="X636" s="34"/>
      <c r="Y636" s="34"/>
      <c r="Z636" s="34"/>
      <c r="AA636" s="34"/>
      <c r="AB636" s="34"/>
      <c r="AC636" s="34"/>
      <c r="AD636" s="34"/>
      <c r="AE636" s="34"/>
      <c r="AR636" s="152" t="s">
        <v>283</v>
      </c>
      <c r="AT636" s="152" t="s">
        <v>139</v>
      </c>
      <c r="AU636" s="152" t="s">
        <v>81</v>
      </c>
      <c r="AY636" s="19" t="s">
        <v>136</v>
      </c>
      <c r="BE636" s="153">
        <f>IF(N636="základní",J636,0)</f>
        <v>0</v>
      </c>
      <c r="BF636" s="153">
        <f>IF(N636="snížená",J636,0)</f>
        <v>0</v>
      </c>
      <c r="BG636" s="153">
        <f>IF(N636="zákl. přenesená",J636,0)</f>
        <v>0</v>
      </c>
      <c r="BH636" s="153">
        <f>IF(N636="sníž. přenesená",J636,0)</f>
        <v>0</v>
      </c>
      <c r="BI636" s="153">
        <f>IF(N636="nulová",J636,0)</f>
        <v>0</v>
      </c>
      <c r="BJ636" s="19" t="s">
        <v>79</v>
      </c>
      <c r="BK636" s="153">
        <f>ROUND(I636*H636,2)</f>
        <v>0</v>
      </c>
      <c r="BL636" s="19" t="s">
        <v>283</v>
      </c>
      <c r="BM636" s="152" t="s">
        <v>686</v>
      </c>
    </row>
    <row r="637" spans="1:65" s="2" customFormat="1">
      <c r="A637" s="34"/>
      <c r="B637" s="35"/>
      <c r="C637" s="34"/>
      <c r="D637" s="154" t="s">
        <v>145</v>
      </c>
      <c r="E637" s="34"/>
      <c r="F637" s="155" t="s">
        <v>687</v>
      </c>
      <c r="G637" s="34"/>
      <c r="H637" s="34"/>
      <c r="I637" s="156"/>
      <c r="J637" s="34"/>
      <c r="K637" s="34"/>
      <c r="L637" s="35"/>
      <c r="M637" s="157"/>
      <c r="N637" s="158"/>
      <c r="O637" s="55"/>
      <c r="P637" s="55"/>
      <c r="Q637" s="55"/>
      <c r="R637" s="55"/>
      <c r="S637" s="55"/>
      <c r="T637" s="56"/>
      <c r="U637" s="34"/>
      <c r="V637" s="34"/>
      <c r="W637" s="34"/>
      <c r="X637" s="34"/>
      <c r="Y637" s="34"/>
      <c r="Z637" s="34"/>
      <c r="AA637" s="34"/>
      <c r="AB637" s="34"/>
      <c r="AC637" s="34"/>
      <c r="AD637" s="34"/>
      <c r="AE637" s="34"/>
      <c r="AT637" s="19" t="s">
        <v>145</v>
      </c>
      <c r="AU637" s="19" t="s">
        <v>81</v>
      </c>
    </row>
    <row r="638" spans="1:65" s="2" customFormat="1" ht="24.2" customHeight="1">
      <c r="A638" s="34"/>
      <c r="B638" s="140"/>
      <c r="C638" s="141" t="s">
        <v>688</v>
      </c>
      <c r="D638" s="141" t="s">
        <v>139</v>
      </c>
      <c r="E638" s="142" t="s">
        <v>689</v>
      </c>
      <c r="F638" s="143" t="s">
        <v>690</v>
      </c>
      <c r="G638" s="144" t="s">
        <v>87</v>
      </c>
      <c r="H638" s="145">
        <v>590.58799999999997</v>
      </c>
      <c r="I638" s="146"/>
      <c r="J638" s="147">
        <f>ROUND(I638*H638,2)</f>
        <v>0</v>
      </c>
      <c r="K638" s="143" t="s">
        <v>142</v>
      </c>
      <c r="L638" s="35"/>
      <c r="M638" s="148" t="s">
        <v>3</v>
      </c>
      <c r="N638" s="149" t="s">
        <v>42</v>
      </c>
      <c r="O638" s="55"/>
      <c r="P638" s="150">
        <f>O638*H638</f>
        <v>0</v>
      </c>
      <c r="Q638" s="150">
        <v>2.9999999999999997E-4</v>
      </c>
      <c r="R638" s="150">
        <f>Q638*H638</f>
        <v>0.17717639999999998</v>
      </c>
      <c r="S638" s="150">
        <v>0</v>
      </c>
      <c r="T638" s="151">
        <f>S638*H638</f>
        <v>0</v>
      </c>
      <c r="U638" s="34"/>
      <c r="V638" s="34"/>
      <c r="W638" s="34"/>
      <c r="X638" s="34"/>
      <c r="Y638" s="34"/>
      <c r="Z638" s="34"/>
      <c r="AA638" s="34"/>
      <c r="AB638" s="34"/>
      <c r="AC638" s="34"/>
      <c r="AD638" s="34"/>
      <c r="AE638" s="34"/>
      <c r="AR638" s="152" t="s">
        <v>283</v>
      </c>
      <c r="AT638" s="152" t="s">
        <v>139</v>
      </c>
      <c r="AU638" s="152" t="s">
        <v>81</v>
      </c>
      <c r="AY638" s="19" t="s">
        <v>136</v>
      </c>
      <c r="BE638" s="153">
        <f>IF(N638="základní",J638,0)</f>
        <v>0</v>
      </c>
      <c r="BF638" s="153">
        <f>IF(N638="snížená",J638,0)</f>
        <v>0</v>
      </c>
      <c r="BG638" s="153">
        <f>IF(N638="zákl. přenesená",J638,0)</f>
        <v>0</v>
      </c>
      <c r="BH638" s="153">
        <f>IF(N638="sníž. přenesená",J638,0)</f>
        <v>0</v>
      </c>
      <c r="BI638" s="153">
        <f>IF(N638="nulová",J638,0)</f>
        <v>0</v>
      </c>
      <c r="BJ638" s="19" t="s">
        <v>79</v>
      </c>
      <c r="BK638" s="153">
        <f>ROUND(I638*H638,2)</f>
        <v>0</v>
      </c>
      <c r="BL638" s="19" t="s">
        <v>283</v>
      </c>
      <c r="BM638" s="152" t="s">
        <v>691</v>
      </c>
    </row>
    <row r="639" spans="1:65" s="2" customFormat="1">
      <c r="A639" s="34"/>
      <c r="B639" s="35"/>
      <c r="C639" s="34"/>
      <c r="D639" s="154" t="s">
        <v>145</v>
      </c>
      <c r="E639" s="34"/>
      <c r="F639" s="155" t="s">
        <v>692</v>
      </c>
      <c r="G639" s="34"/>
      <c r="H639" s="34"/>
      <c r="I639" s="156"/>
      <c r="J639" s="34"/>
      <c r="K639" s="34"/>
      <c r="L639" s="35"/>
      <c r="M639" s="157"/>
      <c r="N639" s="158"/>
      <c r="O639" s="55"/>
      <c r="P639" s="55"/>
      <c r="Q639" s="55"/>
      <c r="R639" s="55"/>
      <c r="S639" s="55"/>
      <c r="T639" s="56"/>
      <c r="U639" s="34"/>
      <c r="V639" s="34"/>
      <c r="W639" s="34"/>
      <c r="X639" s="34"/>
      <c r="Y639" s="34"/>
      <c r="Z639" s="34"/>
      <c r="AA639" s="34"/>
      <c r="AB639" s="34"/>
      <c r="AC639" s="34"/>
      <c r="AD639" s="34"/>
      <c r="AE639" s="34"/>
      <c r="AT639" s="19" t="s">
        <v>145</v>
      </c>
      <c r="AU639" s="19" t="s">
        <v>81</v>
      </c>
    </row>
    <row r="640" spans="1:65" s="14" customFormat="1">
      <c r="B640" s="167"/>
      <c r="D640" s="160" t="s">
        <v>147</v>
      </c>
      <c r="F640" s="169" t="s">
        <v>693</v>
      </c>
      <c r="H640" s="170">
        <v>590.58799999999997</v>
      </c>
      <c r="I640" s="171"/>
      <c r="L640" s="167"/>
      <c r="M640" s="172"/>
      <c r="N640" s="173"/>
      <c r="O640" s="173"/>
      <c r="P640" s="173"/>
      <c r="Q640" s="173"/>
      <c r="R640" s="173"/>
      <c r="S640" s="173"/>
      <c r="T640" s="174"/>
      <c r="AT640" s="168" t="s">
        <v>147</v>
      </c>
      <c r="AU640" s="168" t="s">
        <v>81</v>
      </c>
      <c r="AV640" s="14" t="s">
        <v>81</v>
      </c>
      <c r="AW640" s="14" t="s">
        <v>4</v>
      </c>
      <c r="AX640" s="14" t="s">
        <v>79</v>
      </c>
      <c r="AY640" s="168" t="s">
        <v>136</v>
      </c>
    </row>
    <row r="641" spans="1:65" s="2" customFormat="1" ht="37.9" customHeight="1">
      <c r="A641" s="34"/>
      <c r="B641" s="140"/>
      <c r="C641" s="141" t="s">
        <v>694</v>
      </c>
      <c r="D641" s="141" t="s">
        <v>139</v>
      </c>
      <c r="E641" s="142" t="s">
        <v>695</v>
      </c>
      <c r="F641" s="143" t="s">
        <v>696</v>
      </c>
      <c r="G641" s="144" t="s">
        <v>87</v>
      </c>
      <c r="H641" s="145">
        <v>295.29399999999998</v>
      </c>
      <c r="I641" s="146"/>
      <c r="J641" s="147">
        <f>ROUND(I641*H641,2)</f>
        <v>0</v>
      </c>
      <c r="K641" s="143" t="s">
        <v>142</v>
      </c>
      <c r="L641" s="35"/>
      <c r="M641" s="148" t="s">
        <v>3</v>
      </c>
      <c r="N641" s="149" t="s">
        <v>42</v>
      </c>
      <c r="O641" s="55"/>
      <c r="P641" s="150">
        <f>O641*H641</f>
        <v>0</v>
      </c>
      <c r="Q641" s="150">
        <v>1.2E-2</v>
      </c>
      <c r="R641" s="150">
        <f>Q641*H641</f>
        <v>3.5435279999999998</v>
      </c>
      <c r="S641" s="150">
        <v>0</v>
      </c>
      <c r="T641" s="151">
        <f>S641*H641</f>
        <v>0</v>
      </c>
      <c r="U641" s="34"/>
      <c r="V641" s="34"/>
      <c r="W641" s="34"/>
      <c r="X641" s="34"/>
      <c r="Y641" s="34"/>
      <c r="Z641" s="34"/>
      <c r="AA641" s="34"/>
      <c r="AB641" s="34"/>
      <c r="AC641" s="34"/>
      <c r="AD641" s="34"/>
      <c r="AE641" s="34"/>
      <c r="AR641" s="152" t="s">
        <v>283</v>
      </c>
      <c r="AT641" s="152" t="s">
        <v>139</v>
      </c>
      <c r="AU641" s="152" t="s">
        <v>81</v>
      </c>
      <c r="AY641" s="19" t="s">
        <v>136</v>
      </c>
      <c r="BE641" s="153">
        <f>IF(N641="základní",J641,0)</f>
        <v>0</v>
      </c>
      <c r="BF641" s="153">
        <f>IF(N641="snížená",J641,0)</f>
        <v>0</v>
      </c>
      <c r="BG641" s="153">
        <f>IF(N641="zákl. přenesená",J641,0)</f>
        <v>0</v>
      </c>
      <c r="BH641" s="153">
        <f>IF(N641="sníž. přenesená",J641,0)</f>
        <v>0</v>
      </c>
      <c r="BI641" s="153">
        <f>IF(N641="nulová",J641,0)</f>
        <v>0</v>
      </c>
      <c r="BJ641" s="19" t="s">
        <v>79</v>
      </c>
      <c r="BK641" s="153">
        <f>ROUND(I641*H641,2)</f>
        <v>0</v>
      </c>
      <c r="BL641" s="19" t="s">
        <v>283</v>
      </c>
      <c r="BM641" s="152" t="s">
        <v>697</v>
      </c>
    </row>
    <row r="642" spans="1:65" s="2" customFormat="1">
      <c r="A642" s="34"/>
      <c r="B642" s="35"/>
      <c r="C642" s="34"/>
      <c r="D642" s="154" t="s">
        <v>145</v>
      </c>
      <c r="E642" s="34"/>
      <c r="F642" s="155" t="s">
        <v>698</v>
      </c>
      <c r="G642" s="34"/>
      <c r="H642" s="34"/>
      <c r="I642" s="156"/>
      <c r="J642" s="34"/>
      <c r="K642" s="34"/>
      <c r="L642" s="35"/>
      <c r="M642" s="157"/>
      <c r="N642" s="158"/>
      <c r="O642" s="55"/>
      <c r="P642" s="55"/>
      <c r="Q642" s="55"/>
      <c r="R642" s="55"/>
      <c r="S642" s="55"/>
      <c r="T642" s="56"/>
      <c r="U642" s="34"/>
      <c r="V642" s="34"/>
      <c r="W642" s="34"/>
      <c r="X642" s="34"/>
      <c r="Y642" s="34"/>
      <c r="Z642" s="34"/>
      <c r="AA642" s="34"/>
      <c r="AB642" s="34"/>
      <c r="AC642" s="34"/>
      <c r="AD642" s="34"/>
      <c r="AE642" s="34"/>
      <c r="AT642" s="19" t="s">
        <v>145</v>
      </c>
      <c r="AU642" s="19" t="s">
        <v>81</v>
      </c>
    </row>
    <row r="643" spans="1:65" s="2" customFormat="1" ht="29.25">
      <c r="A643" s="34"/>
      <c r="B643" s="35"/>
      <c r="C643" s="34"/>
      <c r="D643" s="160" t="s">
        <v>247</v>
      </c>
      <c r="E643" s="34"/>
      <c r="F643" s="201" t="s">
        <v>699</v>
      </c>
      <c r="G643" s="34"/>
      <c r="H643" s="34"/>
      <c r="I643" s="156"/>
      <c r="J643" s="34"/>
      <c r="K643" s="34"/>
      <c r="L643" s="35"/>
      <c r="M643" s="157"/>
      <c r="N643" s="158"/>
      <c r="O643" s="55"/>
      <c r="P643" s="55"/>
      <c r="Q643" s="55"/>
      <c r="R643" s="55"/>
      <c r="S643" s="55"/>
      <c r="T643" s="56"/>
      <c r="U643" s="34"/>
      <c r="V643" s="34"/>
      <c r="W643" s="34"/>
      <c r="X643" s="34"/>
      <c r="Y643" s="34"/>
      <c r="Z643" s="34"/>
      <c r="AA643" s="34"/>
      <c r="AB643" s="34"/>
      <c r="AC643" s="34"/>
      <c r="AD643" s="34"/>
      <c r="AE643" s="34"/>
      <c r="AT643" s="19" t="s">
        <v>247</v>
      </c>
      <c r="AU643" s="19" t="s">
        <v>81</v>
      </c>
    </row>
    <row r="644" spans="1:65" s="2" customFormat="1" ht="44.25" customHeight="1">
      <c r="A644" s="34"/>
      <c r="B644" s="140"/>
      <c r="C644" s="141" t="s">
        <v>700</v>
      </c>
      <c r="D644" s="141" t="s">
        <v>139</v>
      </c>
      <c r="E644" s="142" t="s">
        <v>701</v>
      </c>
      <c r="F644" s="143" t="s">
        <v>702</v>
      </c>
      <c r="G644" s="144" t="s">
        <v>87</v>
      </c>
      <c r="H644" s="145">
        <v>295.29399999999998</v>
      </c>
      <c r="I644" s="146"/>
      <c r="J644" s="147">
        <f>ROUND(I644*H644,2)</f>
        <v>0</v>
      </c>
      <c r="K644" s="143" t="s">
        <v>142</v>
      </c>
      <c r="L644" s="35"/>
      <c r="M644" s="148" t="s">
        <v>3</v>
      </c>
      <c r="N644" s="149" t="s">
        <v>42</v>
      </c>
      <c r="O644" s="55"/>
      <c r="P644" s="150">
        <f>O644*H644</f>
        <v>0</v>
      </c>
      <c r="Q644" s="150">
        <v>6.8900000000000003E-3</v>
      </c>
      <c r="R644" s="150">
        <f>Q644*H644</f>
        <v>2.0345756599999998</v>
      </c>
      <c r="S644" s="150">
        <v>0</v>
      </c>
      <c r="T644" s="151">
        <f>S644*H644</f>
        <v>0</v>
      </c>
      <c r="U644" s="34"/>
      <c r="V644" s="34"/>
      <c r="W644" s="34"/>
      <c r="X644" s="34"/>
      <c r="Y644" s="34"/>
      <c r="Z644" s="34"/>
      <c r="AA644" s="34"/>
      <c r="AB644" s="34"/>
      <c r="AC644" s="34"/>
      <c r="AD644" s="34"/>
      <c r="AE644" s="34"/>
      <c r="AR644" s="152" t="s">
        <v>283</v>
      </c>
      <c r="AT644" s="152" t="s">
        <v>139</v>
      </c>
      <c r="AU644" s="152" t="s">
        <v>81</v>
      </c>
      <c r="AY644" s="19" t="s">
        <v>136</v>
      </c>
      <c r="BE644" s="153">
        <f>IF(N644="základní",J644,0)</f>
        <v>0</v>
      </c>
      <c r="BF644" s="153">
        <f>IF(N644="snížená",J644,0)</f>
        <v>0</v>
      </c>
      <c r="BG644" s="153">
        <f>IF(N644="zákl. přenesená",J644,0)</f>
        <v>0</v>
      </c>
      <c r="BH644" s="153">
        <f>IF(N644="sníž. přenesená",J644,0)</f>
        <v>0</v>
      </c>
      <c r="BI644" s="153">
        <f>IF(N644="nulová",J644,0)</f>
        <v>0</v>
      </c>
      <c r="BJ644" s="19" t="s">
        <v>79</v>
      </c>
      <c r="BK644" s="153">
        <f>ROUND(I644*H644,2)</f>
        <v>0</v>
      </c>
      <c r="BL644" s="19" t="s">
        <v>283</v>
      </c>
      <c r="BM644" s="152" t="s">
        <v>703</v>
      </c>
    </row>
    <row r="645" spans="1:65" s="2" customFormat="1">
      <c r="A645" s="34"/>
      <c r="B645" s="35"/>
      <c r="C645" s="34"/>
      <c r="D645" s="154" t="s">
        <v>145</v>
      </c>
      <c r="E645" s="34"/>
      <c r="F645" s="155" t="s">
        <v>704</v>
      </c>
      <c r="G645" s="34"/>
      <c r="H645" s="34"/>
      <c r="I645" s="156"/>
      <c r="J645" s="34"/>
      <c r="K645" s="34"/>
      <c r="L645" s="35"/>
      <c r="M645" s="157"/>
      <c r="N645" s="158"/>
      <c r="O645" s="55"/>
      <c r="P645" s="55"/>
      <c r="Q645" s="55"/>
      <c r="R645" s="55"/>
      <c r="S645" s="55"/>
      <c r="T645" s="56"/>
      <c r="U645" s="34"/>
      <c r="V645" s="34"/>
      <c r="W645" s="34"/>
      <c r="X645" s="34"/>
      <c r="Y645" s="34"/>
      <c r="Z645" s="34"/>
      <c r="AA645" s="34"/>
      <c r="AB645" s="34"/>
      <c r="AC645" s="34"/>
      <c r="AD645" s="34"/>
      <c r="AE645" s="34"/>
      <c r="AT645" s="19" t="s">
        <v>145</v>
      </c>
      <c r="AU645" s="19" t="s">
        <v>81</v>
      </c>
    </row>
    <row r="646" spans="1:65" s="13" customFormat="1">
      <c r="B646" s="159"/>
      <c r="D646" s="160" t="s">
        <v>147</v>
      </c>
      <c r="E646" s="161" t="s">
        <v>3</v>
      </c>
      <c r="F646" s="162" t="s">
        <v>705</v>
      </c>
      <c r="H646" s="161" t="s">
        <v>3</v>
      </c>
      <c r="I646" s="163"/>
      <c r="L646" s="159"/>
      <c r="M646" s="164"/>
      <c r="N646" s="165"/>
      <c r="O646" s="165"/>
      <c r="P646" s="165"/>
      <c r="Q646" s="165"/>
      <c r="R646" s="165"/>
      <c r="S646" s="165"/>
      <c r="T646" s="166"/>
      <c r="AT646" s="161" t="s">
        <v>147</v>
      </c>
      <c r="AU646" s="161" t="s">
        <v>81</v>
      </c>
      <c r="AV646" s="13" t="s">
        <v>79</v>
      </c>
      <c r="AW646" s="13" t="s">
        <v>32</v>
      </c>
      <c r="AX646" s="13" t="s">
        <v>71</v>
      </c>
      <c r="AY646" s="161" t="s">
        <v>136</v>
      </c>
    </row>
    <row r="647" spans="1:65" s="13" customFormat="1" ht="22.5">
      <c r="B647" s="159"/>
      <c r="D647" s="160" t="s">
        <v>147</v>
      </c>
      <c r="E647" s="161" t="s">
        <v>3</v>
      </c>
      <c r="F647" s="162" t="s">
        <v>706</v>
      </c>
      <c r="H647" s="161" t="s">
        <v>3</v>
      </c>
      <c r="I647" s="163"/>
      <c r="L647" s="159"/>
      <c r="M647" s="164"/>
      <c r="N647" s="165"/>
      <c r="O647" s="165"/>
      <c r="P647" s="165"/>
      <c r="Q647" s="165"/>
      <c r="R647" s="165"/>
      <c r="S647" s="165"/>
      <c r="T647" s="166"/>
      <c r="AT647" s="161" t="s">
        <v>147</v>
      </c>
      <c r="AU647" s="161" t="s">
        <v>81</v>
      </c>
      <c r="AV647" s="13" t="s">
        <v>79</v>
      </c>
      <c r="AW647" s="13" t="s">
        <v>32</v>
      </c>
      <c r="AX647" s="13" t="s">
        <v>71</v>
      </c>
      <c r="AY647" s="161" t="s">
        <v>136</v>
      </c>
    </row>
    <row r="648" spans="1:65" s="13" customFormat="1">
      <c r="B648" s="159"/>
      <c r="D648" s="160" t="s">
        <v>147</v>
      </c>
      <c r="E648" s="161" t="s">
        <v>3</v>
      </c>
      <c r="F648" s="162" t="s">
        <v>707</v>
      </c>
      <c r="H648" s="161" t="s">
        <v>3</v>
      </c>
      <c r="I648" s="163"/>
      <c r="L648" s="159"/>
      <c r="M648" s="164"/>
      <c r="N648" s="165"/>
      <c r="O648" s="165"/>
      <c r="P648" s="165"/>
      <c r="Q648" s="165"/>
      <c r="R648" s="165"/>
      <c r="S648" s="165"/>
      <c r="T648" s="166"/>
      <c r="AT648" s="161" t="s">
        <v>147</v>
      </c>
      <c r="AU648" s="161" t="s">
        <v>81</v>
      </c>
      <c r="AV648" s="13" t="s">
        <v>79</v>
      </c>
      <c r="AW648" s="13" t="s">
        <v>32</v>
      </c>
      <c r="AX648" s="13" t="s">
        <v>71</v>
      </c>
      <c r="AY648" s="161" t="s">
        <v>136</v>
      </c>
    </row>
    <row r="649" spans="1:65" s="14" customFormat="1">
      <c r="B649" s="167"/>
      <c r="D649" s="160" t="s">
        <v>147</v>
      </c>
      <c r="E649" s="168" t="s">
        <v>3</v>
      </c>
      <c r="F649" s="169" t="s">
        <v>708</v>
      </c>
      <c r="H649" s="170">
        <v>73.614000000000004</v>
      </c>
      <c r="I649" s="171"/>
      <c r="L649" s="167"/>
      <c r="M649" s="172"/>
      <c r="N649" s="173"/>
      <c r="O649" s="173"/>
      <c r="P649" s="173"/>
      <c r="Q649" s="173"/>
      <c r="R649" s="173"/>
      <c r="S649" s="173"/>
      <c r="T649" s="174"/>
      <c r="AT649" s="168" t="s">
        <v>147</v>
      </c>
      <c r="AU649" s="168" t="s">
        <v>81</v>
      </c>
      <c r="AV649" s="14" t="s">
        <v>81</v>
      </c>
      <c r="AW649" s="14" t="s">
        <v>32</v>
      </c>
      <c r="AX649" s="14" t="s">
        <v>71</v>
      </c>
      <c r="AY649" s="168" t="s">
        <v>136</v>
      </c>
    </row>
    <row r="650" spans="1:65" s="14" customFormat="1">
      <c r="B650" s="167"/>
      <c r="D650" s="160" t="s">
        <v>147</v>
      </c>
      <c r="E650" s="168" t="s">
        <v>3</v>
      </c>
      <c r="F650" s="169" t="s">
        <v>411</v>
      </c>
      <c r="H650" s="170">
        <v>27.48</v>
      </c>
      <c r="I650" s="171"/>
      <c r="L650" s="167"/>
      <c r="M650" s="172"/>
      <c r="N650" s="173"/>
      <c r="O650" s="173"/>
      <c r="P650" s="173"/>
      <c r="Q650" s="173"/>
      <c r="R650" s="173"/>
      <c r="S650" s="173"/>
      <c r="T650" s="174"/>
      <c r="AT650" s="168" t="s">
        <v>147</v>
      </c>
      <c r="AU650" s="168" t="s">
        <v>81</v>
      </c>
      <c r="AV650" s="14" t="s">
        <v>81</v>
      </c>
      <c r="AW650" s="14" t="s">
        <v>32</v>
      </c>
      <c r="AX650" s="14" t="s">
        <v>71</v>
      </c>
      <c r="AY650" s="168" t="s">
        <v>136</v>
      </c>
    </row>
    <row r="651" spans="1:65" s="15" customFormat="1">
      <c r="B651" s="175"/>
      <c r="D651" s="160" t="s">
        <v>147</v>
      </c>
      <c r="E651" s="176" t="s">
        <v>3</v>
      </c>
      <c r="F651" s="177" t="s">
        <v>152</v>
      </c>
      <c r="H651" s="178">
        <v>101.09400000000001</v>
      </c>
      <c r="I651" s="179"/>
      <c r="L651" s="175"/>
      <c r="M651" s="180"/>
      <c r="N651" s="181"/>
      <c r="O651" s="181"/>
      <c r="P651" s="181"/>
      <c r="Q651" s="181"/>
      <c r="R651" s="181"/>
      <c r="S651" s="181"/>
      <c r="T651" s="182"/>
      <c r="AT651" s="176" t="s">
        <v>147</v>
      </c>
      <c r="AU651" s="176" t="s">
        <v>81</v>
      </c>
      <c r="AV651" s="15" t="s">
        <v>137</v>
      </c>
      <c r="AW651" s="15" t="s">
        <v>32</v>
      </c>
      <c r="AX651" s="15" t="s">
        <v>71</v>
      </c>
      <c r="AY651" s="176" t="s">
        <v>136</v>
      </c>
    </row>
    <row r="652" spans="1:65" s="14" customFormat="1">
      <c r="B652" s="167"/>
      <c r="D652" s="160" t="s">
        <v>147</v>
      </c>
      <c r="E652" s="168" t="s">
        <v>3</v>
      </c>
      <c r="F652" s="169" t="s">
        <v>413</v>
      </c>
      <c r="H652" s="170">
        <v>61.84</v>
      </c>
      <c r="I652" s="171"/>
      <c r="L652" s="167"/>
      <c r="M652" s="172"/>
      <c r="N652" s="173"/>
      <c r="O652" s="173"/>
      <c r="P652" s="173"/>
      <c r="Q652" s="173"/>
      <c r="R652" s="173"/>
      <c r="S652" s="173"/>
      <c r="T652" s="174"/>
      <c r="AT652" s="168" t="s">
        <v>147</v>
      </c>
      <c r="AU652" s="168" t="s">
        <v>81</v>
      </c>
      <c r="AV652" s="14" t="s">
        <v>81</v>
      </c>
      <c r="AW652" s="14" t="s">
        <v>32</v>
      </c>
      <c r="AX652" s="14" t="s">
        <v>71</v>
      </c>
      <c r="AY652" s="168" t="s">
        <v>136</v>
      </c>
    </row>
    <row r="653" spans="1:65" s="15" customFormat="1">
      <c r="B653" s="175"/>
      <c r="D653" s="160" t="s">
        <v>147</v>
      </c>
      <c r="E653" s="176" t="s">
        <v>3</v>
      </c>
      <c r="F653" s="177" t="s">
        <v>152</v>
      </c>
      <c r="H653" s="178">
        <v>61.84</v>
      </c>
      <c r="I653" s="179"/>
      <c r="L653" s="175"/>
      <c r="M653" s="180"/>
      <c r="N653" s="181"/>
      <c r="O653" s="181"/>
      <c r="P653" s="181"/>
      <c r="Q653" s="181"/>
      <c r="R653" s="181"/>
      <c r="S653" s="181"/>
      <c r="T653" s="182"/>
      <c r="AT653" s="176" t="s">
        <v>147</v>
      </c>
      <c r="AU653" s="176" t="s">
        <v>81</v>
      </c>
      <c r="AV653" s="15" t="s">
        <v>137</v>
      </c>
      <c r="AW653" s="15" t="s">
        <v>32</v>
      </c>
      <c r="AX653" s="15" t="s">
        <v>71</v>
      </c>
      <c r="AY653" s="176" t="s">
        <v>136</v>
      </c>
    </row>
    <row r="654" spans="1:65" s="14" customFormat="1">
      <c r="B654" s="167"/>
      <c r="D654" s="160" t="s">
        <v>147</v>
      </c>
      <c r="E654" s="168" t="s">
        <v>3</v>
      </c>
      <c r="F654" s="169" t="s">
        <v>415</v>
      </c>
      <c r="H654" s="170">
        <v>132.36000000000001</v>
      </c>
      <c r="I654" s="171"/>
      <c r="L654" s="167"/>
      <c r="M654" s="172"/>
      <c r="N654" s="173"/>
      <c r="O654" s="173"/>
      <c r="P654" s="173"/>
      <c r="Q654" s="173"/>
      <c r="R654" s="173"/>
      <c r="S654" s="173"/>
      <c r="T654" s="174"/>
      <c r="AT654" s="168" t="s">
        <v>147</v>
      </c>
      <c r="AU654" s="168" t="s">
        <v>81</v>
      </c>
      <c r="AV654" s="14" t="s">
        <v>81</v>
      </c>
      <c r="AW654" s="14" t="s">
        <v>32</v>
      </c>
      <c r="AX654" s="14" t="s">
        <v>71</v>
      </c>
      <c r="AY654" s="168" t="s">
        <v>136</v>
      </c>
    </row>
    <row r="655" spans="1:65" s="15" customFormat="1">
      <c r="B655" s="175"/>
      <c r="D655" s="160" t="s">
        <v>147</v>
      </c>
      <c r="E655" s="176" t="s">
        <v>3</v>
      </c>
      <c r="F655" s="177" t="s">
        <v>152</v>
      </c>
      <c r="H655" s="178">
        <v>132.36000000000001</v>
      </c>
      <c r="I655" s="179"/>
      <c r="L655" s="175"/>
      <c r="M655" s="180"/>
      <c r="N655" s="181"/>
      <c r="O655" s="181"/>
      <c r="P655" s="181"/>
      <c r="Q655" s="181"/>
      <c r="R655" s="181"/>
      <c r="S655" s="181"/>
      <c r="T655" s="182"/>
      <c r="AT655" s="176" t="s">
        <v>147</v>
      </c>
      <c r="AU655" s="176" t="s">
        <v>81</v>
      </c>
      <c r="AV655" s="15" t="s">
        <v>137</v>
      </c>
      <c r="AW655" s="15" t="s">
        <v>32</v>
      </c>
      <c r="AX655" s="15" t="s">
        <v>71</v>
      </c>
      <c r="AY655" s="176" t="s">
        <v>136</v>
      </c>
    </row>
    <row r="656" spans="1:65" s="16" customFormat="1">
      <c r="B656" s="183"/>
      <c r="D656" s="160" t="s">
        <v>147</v>
      </c>
      <c r="E656" s="184" t="s">
        <v>85</v>
      </c>
      <c r="F656" s="185" t="s">
        <v>153</v>
      </c>
      <c r="H656" s="186">
        <v>295.29400000000004</v>
      </c>
      <c r="I656" s="187"/>
      <c r="L656" s="183"/>
      <c r="M656" s="188"/>
      <c r="N656" s="189"/>
      <c r="O656" s="189"/>
      <c r="P656" s="189"/>
      <c r="Q656" s="189"/>
      <c r="R656" s="189"/>
      <c r="S656" s="189"/>
      <c r="T656" s="190"/>
      <c r="AT656" s="184" t="s">
        <v>147</v>
      </c>
      <c r="AU656" s="184" t="s">
        <v>81</v>
      </c>
      <c r="AV656" s="16" t="s">
        <v>143</v>
      </c>
      <c r="AW656" s="16" t="s">
        <v>32</v>
      </c>
      <c r="AX656" s="16" t="s">
        <v>79</v>
      </c>
      <c r="AY656" s="184" t="s">
        <v>136</v>
      </c>
    </row>
    <row r="657" spans="1:65" s="2" customFormat="1" ht="33" customHeight="1">
      <c r="A657" s="34"/>
      <c r="B657" s="140"/>
      <c r="C657" s="141" t="s">
        <v>709</v>
      </c>
      <c r="D657" s="141" t="s">
        <v>139</v>
      </c>
      <c r="E657" s="142" t="s">
        <v>710</v>
      </c>
      <c r="F657" s="143" t="s">
        <v>711</v>
      </c>
      <c r="G657" s="144" t="s">
        <v>95</v>
      </c>
      <c r="H657" s="145">
        <v>132.875</v>
      </c>
      <c r="I657" s="146"/>
      <c r="J657" s="147">
        <f>ROUND(I657*H657,2)</f>
        <v>0</v>
      </c>
      <c r="K657" s="143" t="s">
        <v>142</v>
      </c>
      <c r="L657" s="35"/>
      <c r="M657" s="148" t="s">
        <v>3</v>
      </c>
      <c r="N657" s="149" t="s">
        <v>42</v>
      </c>
      <c r="O657" s="55"/>
      <c r="P657" s="150">
        <f>O657*H657</f>
        <v>0</v>
      </c>
      <c r="Q657" s="150">
        <v>5.8E-4</v>
      </c>
      <c r="R657" s="150">
        <f>Q657*H657</f>
        <v>7.7067499999999997E-2</v>
      </c>
      <c r="S657" s="150">
        <v>0</v>
      </c>
      <c r="T657" s="151">
        <f>S657*H657</f>
        <v>0</v>
      </c>
      <c r="U657" s="34"/>
      <c r="V657" s="34"/>
      <c r="W657" s="34"/>
      <c r="X657" s="34"/>
      <c r="Y657" s="34"/>
      <c r="Z657" s="34"/>
      <c r="AA657" s="34"/>
      <c r="AB657" s="34"/>
      <c r="AC657" s="34"/>
      <c r="AD657" s="34"/>
      <c r="AE657" s="34"/>
      <c r="AR657" s="152" t="s">
        <v>283</v>
      </c>
      <c r="AT657" s="152" t="s">
        <v>139</v>
      </c>
      <c r="AU657" s="152" t="s">
        <v>81</v>
      </c>
      <c r="AY657" s="19" t="s">
        <v>136</v>
      </c>
      <c r="BE657" s="153">
        <f>IF(N657="základní",J657,0)</f>
        <v>0</v>
      </c>
      <c r="BF657" s="153">
        <f>IF(N657="snížená",J657,0)</f>
        <v>0</v>
      </c>
      <c r="BG657" s="153">
        <f>IF(N657="zákl. přenesená",J657,0)</f>
        <v>0</v>
      </c>
      <c r="BH657" s="153">
        <f>IF(N657="sníž. přenesená",J657,0)</f>
        <v>0</v>
      </c>
      <c r="BI657" s="153">
        <f>IF(N657="nulová",J657,0)</f>
        <v>0</v>
      </c>
      <c r="BJ657" s="19" t="s">
        <v>79</v>
      </c>
      <c r="BK657" s="153">
        <f>ROUND(I657*H657,2)</f>
        <v>0</v>
      </c>
      <c r="BL657" s="19" t="s">
        <v>283</v>
      </c>
      <c r="BM657" s="152" t="s">
        <v>712</v>
      </c>
    </row>
    <row r="658" spans="1:65" s="2" customFormat="1">
      <c r="A658" s="34"/>
      <c r="B658" s="35"/>
      <c r="C658" s="34"/>
      <c r="D658" s="154" t="s">
        <v>145</v>
      </c>
      <c r="E658" s="34"/>
      <c r="F658" s="155" t="s">
        <v>713</v>
      </c>
      <c r="G658" s="34"/>
      <c r="H658" s="34"/>
      <c r="I658" s="156"/>
      <c r="J658" s="34"/>
      <c r="K658" s="34"/>
      <c r="L658" s="35"/>
      <c r="M658" s="157"/>
      <c r="N658" s="158"/>
      <c r="O658" s="55"/>
      <c r="P658" s="55"/>
      <c r="Q658" s="55"/>
      <c r="R658" s="55"/>
      <c r="S658" s="55"/>
      <c r="T658" s="56"/>
      <c r="U658" s="34"/>
      <c r="V658" s="34"/>
      <c r="W658" s="34"/>
      <c r="X658" s="34"/>
      <c r="Y658" s="34"/>
      <c r="Z658" s="34"/>
      <c r="AA658" s="34"/>
      <c r="AB658" s="34"/>
      <c r="AC658" s="34"/>
      <c r="AD658" s="34"/>
      <c r="AE658" s="34"/>
      <c r="AT658" s="19" t="s">
        <v>145</v>
      </c>
      <c r="AU658" s="19" t="s">
        <v>81</v>
      </c>
    </row>
    <row r="659" spans="1:65" s="13" customFormat="1">
      <c r="B659" s="159"/>
      <c r="D659" s="160" t="s">
        <v>147</v>
      </c>
      <c r="E659" s="161" t="s">
        <v>3</v>
      </c>
      <c r="F659" s="162" t="s">
        <v>211</v>
      </c>
      <c r="H659" s="161" t="s">
        <v>3</v>
      </c>
      <c r="I659" s="163"/>
      <c r="L659" s="159"/>
      <c r="M659" s="164"/>
      <c r="N659" s="165"/>
      <c r="O659" s="165"/>
      <c r="P659" s="165"/>
      <c r="Q659" s="165"/>
      <c r="R659" s="165"/>
      <c r="S659" s="165"/>
      <c r="T659" s="166"/>
      <c r="AT659" s="161" t="s">
        <v>147</v>
      </c>
      <c r="AU659" s="161" t="s">
        <v>81</v>
      </c>
      <c r="AV659" s="13" t="s">
        <v>79</v>
      </c>
      <c r="AW659" s="13" t="s">
        <v>32</v>
      </c>
      <c r="AX659" s="13" t="s">
        <v>71</v>
      </c>
      <c r="AY659" s="161" t="s">
        <v>136</v>
      </c>
    </row>
    <row r="660" spans="1:65" s="14" customFormat="1">
      <c r="B660" s="167"/>
      <c r="D660" s="160" t="s">
        <v>147</v>
      </c>
      <c r="E660" s="168" t="s">
        <v>3</v>
      </c>
      <c r="F660" s="169" t="s">
        <v>714</v>
      </c>
      <c r="H660" s="170">
        <v>24.54</v>
      </c>
      <c r="I660" s="171"/>
      <c r="L660" s="167"/>
      <c r="M660" s="172"/>
      <c r="N660" s="173"/>
      <c r="O660" s="173"/>
      <c r="P660" s="173"/>
      <c r="Q660" s="173"/>
      <c r="R660" s="173"/>
      <c r="S660" s="173"/>
      <c r="T660" s="174"/>
      <c r="AT660" s="168" t="s">
        <v>147</v>
      </c>
      <c r="AU660" s="168" t="s">
        <v>81</v>
      </c>
      <c r="AV660" s="14" t="s">
        <v>81</v>
      </c>
      <c r="AW660" s="14" t="s">
        <v>32</v>
      </c>
      <c r="AX660" s="14" t="s">
        <v>71</v>
      </c>
      <c r="AY660" s="168" t="s">
        <v>136</v>
      </c>
    </row>
    <row r="661" spans="1:65" s="15" customFormat="1">
      <c r="B661" s="175"/>
      <c r="D661" s="160" t="s">
        <v>147</v>
      </c>
      <c r="E661" s="176" t="s">
        <v>3</v>
      </c>
      <c r="F661" s="177" t="s">
        <v>152</v>
      </c>
      <c r="H661" s="178">
        <v>24.54</v>
      </c>
      <c r="I661" s="179"/>
      <c r="L661" s="175"/>
      <c r="M661" s="180"/>
      <c r="N661" s="181"/>
      <c r="O661" s="181"/>
      <c r="P661" s="181"/>
      <c r="Q661" s="181"/>
      <c r="R661" s="181"/>
      <c r="S661" s="181"/>
      <c r="T661" s="182"/>
      <c r="AT661" s="176" t="s">
        <v>147</v>
      </c>
      <c r="AU661" s="176" t="s">
        <v>81</v>
      </c>
      <c r="AV661" s="15" t="s">
        <v>137</v>
      </c>
      <c r="AW661" s="15" t="s">
        <v>32</v>
      </c>
      <c r="AX661" s="15" t="s">
        <v>71</v>
      </c>
      <c r="AY661" s="176" t="s">
        <v>136</v>
      </c>
    </row>
    <row r="662" spans="1:65" s="13" customFormat="1">
      <c r="B662" s="159"/>
      <c r="D662" s="160" t="s">
        <v>147</v>
      </c>
      <c r="E662" s="161" t="s">
        <v>3</v>
      </c>
      <c r="F662" s="162" t="s">
        <v>213</v>
      </c>
      <c r="H662" s="161" t="s">
        <v>3</v>
      </c>
      <c r="I662" s="163"/>
      <c r="L662" s="159"/>
      <c r="M662" s="164"/>
      <c r="N662" s="165"/>
      <c r="O662" s="165"/>
      <c r="P662" s="165"/>
      <c r="Q662" s="165"/>
      <c r="R662" s="165"/>
      <c r="S662" s="165"/>
      <c r="T662" s="166"/>
      <c r="AT662" s="161" t="s">
        <v>147</v>
      </c>
      <c r="AU662" s="161" t="s">
        <v>81</v>
      </c>
      <c r="AV662" s="13" t="s">
        <v>79</v>
      </c>
      <c r="AW662" s="13" t="s">
        <v>32</v>
      </c>
      <c r="AX662" s="13" t="s">
        <v>71</v>
      </c>
      <c r="AY662" s="161" t="s">
        <v>136</v>
      </c>
    </row>
    <row r="663" spans="1:65" s="14" customFormat="1" ht="22.5">
      <c r="B663" s="167"/>
      <c r="D663" s="160" t="s">
        <v>147</v>
      </c>
      <c r="E663" s="168" t="s">
        <v>3</v>
      </c>
      <c r="F663" s="169" t="s">
        <v>422</v>
      </c>
      <c r="H663" s="170">
        <v>37.125</v>
      </c>
      <c r="I663" s="171"/>
      <c r="L663" s="167"/>
      <c r="M663" s="172"/>
      <c r="N663" s="173"/>
      <c r="O663" s="173"/>
      <c r="P663" s="173"/>
      <c r="Q663" s="173"/>
      <c r="R663" s="173"/>
      <c r="S663" s="173"/>
      <c r="T663" s="174"/>
      <c r="AT663" s="168" t="s">
        <v>147</v>
      </c>
      <c r="AU663" s="168" t="s">
        <v>81</v>
      </c>
      <c r="AV663" s="14" t="s">
        <v>81</v>
      </c>
      <c r="AW663" s="14" t="s">
        <v>32</v>
      </c>
      <c r="AX663" s="14" t="s">
        <v>71</v>
      </c>
      <c r="AY663" s="168" t="s">
        <v>136</v>
      </c>
    </row>
    <row r="664" spans="1:65" s="15" customFormat="1">
      <c r="B664" s="175"/>
      <c r="D664" s="160" t="s">
        <v>147</v>
      </c>
      <c r="E664" s="176" t="s">
        <v>3</v>
      </c>
      <c r="F664" s="177" t="s">
        <v>152</v>
      </c>
      <c r="H664" s="178">
        <v>37.125</v>
      </c>
      <c r="I664" s="179"/>
      <c r="L664" s="175"/>
      <c r="M664" s="180"/>
      <c r="N664" s="181"/>
      <c r="O664" s="181"/>
      <c r="P664" s="181"/>
      <c r="Q664" s="181"/>
      <c r="R664" s="181"/>
      <c r="S664" s="181"/>
      <c r="T664" s="182"/>
      <c r="AT664" s="176" t="s">
        <v>147</v>
      </c>
      <c r="AU664" s="176" t="s">
        <v>81</v>
      </c>
      <c r="AV664" s="15" t="s">
        <v>137</v>
      </c>
      <c r="AW664" s="15" t="s">
        <v>32</v>
      </c>
      <c r="AX664" s="15" t="s">
        <v>71</v>
      </c>
      <c r="AY664" s="176" t="s">
        <v>136</v>
      </c>
    </row>
    <row r="665" spans="1:65" s="13" customFormat="1">
      <c r="B665" s="159"/>
      <c r="D665" s="160" t="s">
        <v>147</v>
      </c>
      <c r="E665" s="161" t="s">
        <v>3</v>
      </c>
      <c r="F665" s="162" t="s">
        <v>215</v>
      </c>
      <c r="H665" s="161" t="s">
        <v>3</v>
      </c>
      <c r="I665" s="163"/>
      <c r="L665" s="159"/>
      <c r="M665" s="164"/>
      <c r="N665" s="165"/>
      <c r="O665" s="165"/>
      <c r="P665" s="165"/>
      <c r="Q665" s="165"/>
      <c r="R665" s="165"/>
      <c r="S665" s="165"/>
      <c r="T665" s="166"/>
      <c r="AT665" s="161" t="s">
        <v>147</v>
      </c>
      <c r="AU665" s="161" t="s">
        <v>81</v>
      </c>
      <c r="AV665" s="13" t="s">
        <v>79</v>
      </c>
      <c r="AW665" s="13" t="s">
        <v>32</v>
      </c>
      <c r="AX665" s="13" t="s">
        <v>71</v>
      </c>
      <c r="AY665" s="161" t="s">
        <v>136</v>
      </c>
    </row>
    <row r="666" spans="1:65" s="14" customFormat="1" ht="22.5">
      <c r="B666" s="167"/>
      <c r="D666" s="160" t="s">
        <v>147</v>
      </c>
      <c r="E666" s="168" t="s">
        <v>3</v>
      </c>
      <c r="F666" s="169" t="s">
        <v>423</v>
      </c>
      <c r="H666" s="170">
        <v>71.209999999999994</v>
      </c>
      <c r="I666" s="171"/>
      <c r="L666" s="167"/>
      <c r="M666" s="172"/>
      <c r="N666" s="173"/>
      <c r="O666" s="173"/>
      <c r="P666" s="173"/>
      <c r="Q666" s="173"/>
      <c r="R666" s="173"/>
      <c r="S666" s="173"/>
      <c r="T666" s="174"/>
      <c r="AT666" s="168" t="s">
        <v>147</v>
      </c>
      <c r="AU666" s="168" t="s">
        <v>81</v>
      </c>
      <c r="AV666" s="14" t="s">
        <v>81</v>
      </c>
      <c r="AW666" s="14" t="s">
        <v>32</v>
      </c>
      <c r="AX666" s="14" t="s">
        <v>71</v>
      </c>
      <c r="AY666" s="168" t="s">
        <v>136</v>
      </c>
    </row>
    <row r="667" spans="1:65" s="15" customFormat="1">
      <c r="B667" s="175"/>
      <c r="D667" s="160" t="s">
        <v>147</v>
      </c>
      <c r="E667" s="176" t="s">
        <v>3</v>
      </c>
      <c r="F667" s="177" t="s">
        <v>152</v>
      </c>
      <c r="H667" s="178">
        <v>71.209999999999994</v>
      </c>
      <c r="I667" s="179"/>
      <c r="L667" s="175"/>
      <c r="M667" s="180"/>
      <c r="N667" s="181"/>
      <c r="O667" s="181"/>
      <c r="P667" s="181"/>
      <c r="Q667" s="181"/>
      <c r="R667" s="181"/>
      <c r="S667" s="181"/>
      <c r="T667" s="182"/>
      <c r="AT667" s="176" t="s">
        <v>147</v>
      </c>
      <c r="AU667" s="176" t="s">
        <v>81</v>
      </c>
      <c r="AV667" s="15" t="s">
        <v>137</v>
      </c>
      <c r="AW667" s="15" t="s">
        <v>32</v>
      </c>
      <c r="AX667" s="15" t="s">
        <v>71</v>
      </c>
      <c r="AY667" s="176" t="s">
        <v>136</v>
      </c>
    </row>
    <row r="668" spans="1:65" s="16" customFormat="1">
      <c r="B668" s="183"/>
      <c r="D668" s="160" t="s">
        <v>147</v>
      </c>
      <c r="E668" s="184" t="s">
        <v>93</v>
      </c>
      <c r="F668" s="185" t="s">
        <v>153</v>
      </c>
      <c r="H668" s="186">
        <v>132.875</v>
      </c>
      <c r="I668" s="187"/>
      <c r="L668" s="183"/>
      <c r="M668" s="188"/>
      <c r="N668" s="189"/>
      <c r="O668" s="189"/>
      <c r="P668" s="189"/>
      <c r="Q668" s="189"/>
      <c r="R668" s="189"/>
      <c r="S668" s="189"/>
      <c r="T668" s="190"/>
      <c r="AT668" s="184" t="s">
        <v>147</v>
      </c>
      <c r="AU668" s="184" t="s">
        <v>81</v>
      </c>
      <c r="AV668" s="16" t="s">
        <v>143</v>
      </c>
      <c r="AW668" s="16" t="s">
        <v>32</v>
      </c>
      <c r="AX668" s="16" t="s">
        <v>79</v>
      </c>
      <c r="AY668" s="184" t="s">
        <v>136</v>
      </c>
    </row>
    <row r="669" spans="1:65" s="2" customFormat="1" ht="33" customHeight="1">
      <c r="A669" s="34"/>
      <c r="B669" s="140"/>
      <c r="C669" s="191" t="s">
        <v>715</v>
      </c>
      <c r="D669" s="191" t="s">
        <v>219</v>
      </c>
      <c r="E669" s="192" t="s">
        <v>716</v>
      </c>
      <c r="F669" s="193" t="s">
        <v>717</v>
      </c>
      <c r="G669" s="194" t="s">
        <v>87</v>
      </c>
      <c r="H669" s="195">
        <v>339.44</v>
      </c>
      <c r="I669" s="196"/>
      <c r="J669" s="197">
        <f>ROUND(I669*H669,2)</f>
        <v>0</v>
      </c>
      <c r="K669" s="193" t="s">
        <v>142</v>
      </c>
      <c r="L669" s="198"/>
      <c r="M669" s="199" t="s">
        <v>3</v>
      </c>
      <c r="N669" s="200" t="s">
        <v>42</v>
      </c>
      <c r="O669" s="55"/>
      <c r="P669" s="150">
        <f>O669*H669</f>
        <v>0</v>
      </c>
      <c r="Q669" s="150">
        <v>1.9199999999999998E-2</v>
      </c>
      <c r="R669" s="150">
        <f>Q669*H669</f>
        <v>6.5172479999999995</v>
      </c>
      <c r="S669" s="150">
        <v>0</v>
      </c>
      <c r="T669" s="151">
        <f>S669*H669</f>
        <v>0</v>
      </c>
      <c r="U669" s="34"/>
      <c r="V669" s="34"/>
      <c r="W669" s="34"/>
      <c r="X669" s="34"/>
      <c r="Y669" s="34"/>
      <c r="Z669" s="34"/>
      <c r="AA669" s="34"/>
      <c r="AB669" s="34"/>
      <c r="AC669" s="34"/>
      <c r="AD669" s="34"/>
      <c r="AE669" s="34"/>
      <c r="AR669" s="152" t="s">
        <v>398</v>
      </c>
      <c r="AT669" s="152" t="s">
        <v>219</v>
      </c>
      <c r="AU669" s="152" t="s">
        <v>81</v>
      </c>
      <c r="AY669" s="19" t="s">
        <v>136</v>
      </c>
      <c r="BE669" s="153">
        <f>IF(N669="základní",J669,0)</f>
        <v>0</v>
      </c>
      <c r="BF669" s="153">
        <f>IF(N669="snížená",J669,0)</f>
        <v>0</v>
      </c>
      <c r="BG669" s="153">
        <f>IF(N669="zákl. přenesená",J669,0)</f>
        <v>0</v>
      </c>
      <c r="BH669" s="153">
        <f>IF(N669="sníž. přenesená",J669,0)</f>
        <v>0</v>
      </c>
      <c r="BI669" s="153">
        <f>IF(N669="nulová",J669,0)</f>
        <v>0</v>
      </c>
      <c r="BJ669" s="19" t="s">
        <v>79</v>
      </c>
      <c r="BK669" s="153">
        <f>ROUND(I669*H669,2)</f>
        <v>0</v>
      </c>
      <c r="BL669" s="19" t="s">
        <v>283</v>
      </c>
      <c r="BM669" s="152" t="s">
        <v>718</v>
      </c>
    </row>
    <row r="670" spans="1:65" s="2" customFormat="1" ht="29.25">
      <c r="A670" s="34"/>
      <c r="B670" s="35"/>
      <c r="C670" s="34"/>
      <c r="D670" s="160" t="s">
        <v>247</v>
      </c>
      <c r="E670" s="34"/>
      <c r="F670" s="201" t="s">
        <v>719</v>
      </c>
      <c r="G670" s="34"/>
      <c r="H670" s="34"/>
      <c r="I670" s="156"/>
      <c r="J670" s="34"/>
      <c r="K670" s="34"/>
      <c r="L670" s="35"/>
      <c r="M670" s="157"/>
      <c r="N670" s="158"/>
      <c r="O670" s="55"/>
      <c r="P670" s="55"/>
      <c r="Q670" s="55"/>
      <c r="R670" s="55"/>
      <c r="S670" s="55"/>
      <c r="T670" s="56"/>
      <c r="U670" s="34"/>
      <c r="V670" s="34"/>
      <c r="W670" s="34"/>
      <c r="X670" s="34"/>
      <c r="Y670" s="34"/>
      <c r="Z670" s="34"/>
      <c r="AA670" s="34"/>
      <c r="AB670" s="34"/>
      <c r="AC670" s="34"/>
      <c r="AD670" s="34"/>
      <c r="AE670" s="34"/>
      <c r="AT670" s="19" t="s">
        <v>247</v>
      </c>
      <c r="AU670" s="19" t="s">
        <v>81</v>
      </c>
    </row>
    <row r="671" spans="1:65" s="14" customFormat="1">
      <c r="B671" s="167"/>
      <c r="D671" s="160" t="s">
        <v>147</v>
      </c>
      <c r="E671" s="168" t="s">
        <v>3</v>
      </c>
      <c r="F671" s="169" t="s">
        <v>85</v>
      </c>
      <c r="H671" s="170">
        <v>295.29399999999998</v>
      </c>
      <c r="I671" s="171"/>
      <c r="L671" s="167"/>
      <c r="M671" s="172"/>
      <c r="N671" s="173"/>
      <c r="O671" s="173"/>
      <c r="P671" s="173"/>
      <c r="Q671" s="173"/>
      <c r="R671" s="173"/>
      <c r="S671" s="173"/>
      <c r="T671" s="174"/>
      <c r="AT671" s="168" t="s">
        <v>147</v>
      </c>
      <c r="AU671" s="168" t="s">
        <v>81</v>
      </c>
      <c r="AV671" s="14" t="s">
        <v>81</v>
      </c>
      <c r="AW671" s="14" t="s">
        <v>32</v>
      </c>
      <c r="AX671" s="14" t="s">
        <v>71</v>
      </c>
      <c r="AY671" s="168" t="s">
        <v>136</v>
      </c>
    </row>
    <row r="672" spans="1:65" s="14" customFormat="1">
      <c r="B672" s="167"/>
      <c r="D672" s="160" t="s">
        <v>147</v>
      </c>
      <c r="E672" s="168" t="s">
        <v>3</v>
      </c>
      <c r="F672" s="169" t="s">
        <v>720</v>
      </c>
      <c r="H672" s="170">
        <v>13.288</v>
      </c>
      <c r="I672" s="171"/>
      <c r="L672" s="167"/>
      <c r="M672" s="172"/>
      <c r="N672" s="173"/>
      <c r="O672" s="173"/>
      <c r="P672" s="173"/>
      <c r="Q672" s="173"/>
      <c r="R672" s="173"/>
      <c r="S672" s="173"/>
      <c r="T672" s="174"/>
      <c r="AT672" s="168" t="s">
        <v>147</v>
      </c>
      <c r="AU672" s="168" t="s">
        <v>81</v>
      </c>
      <c r="AV672" s="14" t="s">
        <v>81</v>
      </c>
      <c r="AW672" s="14" t="s">
        <v>32</v>
      </c>
      <c r="AX672" s="14" t="s">
        <v>71</v>
      </c>
      <c r="AY672" s="168" t="s">
        <v>136</v>
      </c>
    </row>
    <row r="673" spans="1:65" s="16" customFormat="1">
      <c r="B673" s="183"/>
      <c r="D673" s="160" t="s">
        <v>147</v>
      </c>
      <c r="E673" s="184" t="s">
        <v>3</v>
      </c>
      <c r="F673" s="185" t="s">
        <v>153</v>
      </c>
      <c r="H673" s="186">
        <v>308.58199999999999</v>
      </c>
      <c r="I673" s="187"/>
      <c r="L673" s="183"/>
      <c r="M673" s="188"/>
      <c r="N673" s="189"/>
      <c r="O673" s="189"/>
      <c r="P673" s="189"/>
      <c r="Q673" s="189"/>
      <c r="R673" s="189"/>
      <c r="S673" s="189"/>
      <c r="T673" s="190"/>
      <c r="AT673" s="184" t="s">
        <v>147</v>
      </c>
      <c r="AU673" s="184" t="s">
        <v>81</v>
      </c>
      <c r="AV673" s="16" t="s">
        <v>143</v>
      </c>
      <c r="AW673" s="16" t="s">
        <v>32</v>
      </c>
      <c r="AX673" s="16" t="s">
        <v>79</v>
      </c>
      <c r="AY673" s="184" t="s">
        <v>136</v>
      </c>
    </row>
    <row r="674" spans="1:65" s="14" customFormat="1">
      <c r="B674" s="167"/>
      <c r="D674" s="160" t="s">
        <v>147</v>
      </c>
      <c r="F674" s="169" t="s">
        <v>721</v>
      </c>
      <c r="H674" s="170">
        <v>339.44</v>
      </c>
      <c r="I674" s="171"/>
      <c r="L674" s="167"/>
      <c r="M674" s="172"/>
      <c r="N674" s="173"/>
      <c r="O674" s="173"/>
      <c r="P674" s="173"/>
      <c r="Q674" s="173"/>
      <c r="R674" s="173"/>
      <c r="S674" s="173"/>
      <c r="T674" s="174"/>
      <c r="AT674" s="168" t="s">
        <v>147</v>
      </c>
      <c r="AU674" s="168" t="s">
        <v>81</v>
      </c>
      <c r="AV674" s="14" t="s">
        <v>81</v>
      </c>
      <c r="AW674" s="14" t="s">
        <v>4</v>
      </c>
      <c r="AX674" s="14" t="s">
        <v>79</v>
      </c>
      <c r="AY674" s="168" t="s">
        <v>136</v>
      </c>
    </row>
    <row r="675" spans="1:65" s="2" customFormat="1" ht="24.2" customHeight="1">
      <c r="A675" s="34"/>
      <c r="B675" s="140"/>
      <c r="C675" s="141" t="s">
        <v>722</v>
      </c>
      <c r="D675" s="141" t="s">
        <v>139</v>
      </c>
      <c r="E675" s="142" t="s">
        <v>723</v>
      </c>
      <c r="F675" s="143" t="s">
        <v>724</v>
      </c>
      <c r="G675" s="144" t="s">
        <v>95</v>
      </c>
      <c r="H675" s="145">
        <v>132.875</v>
      </c>
      <c r="I675" s="146"/>
      <c r="J675" s="147">
        <f>ROUND(I675*H675,2)</f>
        <v>0</v>
      </c>
      <c r="K675" s="143" t="s">
        <v>142</v>
      </c>
      <c r="L675" s="35"/>
      <c r="M675" s="148" t="s">
        <v>3</v>
      </c>
      <c r="N675" s="149" t="s">
        <v>42</v>
      </c>
      <c r="O675" s="55"/>
      <c r="P675" s="150">
        <f>O675*H675</f>
        <v>0</v>
      </c>
      <c r="Q675" s="150">
        <v>0</v>
      </c>
      <c r="R675" s="150">
        <f>Q675*H675</f>
        <v>0</v>
      </c>
      <c r="S675" s="150">
        <v>0</v>
      </c>
      <c r="T675" s="151">
        <f>S675*H675</f>
        <v>0</v>
      </c>
      <c r="U675" s="34"/>
      <c r="V675" s="34"/>
      <c r="W675" s="34"/>
      <c r="X675" s="34"/>
      <c r="Y675" s="34"/>
      <c r="Z675" s="34"/>
      <c r="AA675" s="34"/>
      <c r="AB675" s="34"/>
      <c r="AC675" s="34"/>
      <c r="AD675" s="34"/>
      <c r="AE675" s="34"/>
      <c r="AR675" s="152" t="s">
        <v>283</v>
      </c>
      <c r="AT675" s="152" t="s">
        <v>139</v>
      </c>
      <c r="AU675" s="152" t="s">
        <v>81</v>
      </c>
      <c r="AY675" s="19" t="s">
        <v>136</v>
      </c>
      <c r="BE675" s="153">
        <f>IF(N675="základní",J675,0)</f>
        <v>0</v>
      </c>
      <c r="BF675" s="153">
        <f>IF(N675="snížená",J675,0)</f>
        <v>0</v>
      </c>
      <c r="BG675" s="153">
        <f>IF(N675="zákl. přenesená",J675,0)</f>
        <v>0</v>
      </c>
      <c r="BH675" s="153">
        <f>IF(N675="sníž. přenesená",J675,0)</f>
        <v>0</v>
      </c>
      <c r="BI675" s="153">
        <f>IF(N675="nulová",J675,0)</f>
        <v>0</v>
      </c>
      <c r="BJ675" s="19" t="s">
        <v>79</v>
      </c>
      <c r="BK675" s="153">
        <f>ROUND(I675*H675,2)</f>
        <v>0</v>
      </c>
      <c r="BL675" s="19" t="s">
        <v>283</v>
      </c>
      <c r="BM675" s="152" t="s">
        <v>725</v>
      </c>
    </row>
    <row r="676" spans="1:65" s="2" customFormat="1">
      <c r="A676" s="34"/>
      <c r="B676" s="35"/>
      <c r="C676" s="34"/>
      <c r="D676" s="154" t="s">
        <v>145</v>
      </c>
      <c r="E676" s="34"/>
      <c r="F676" s="155" t="s">
        <v>726</v>
      </c>
      <c r="G676" s="34"/>
      <c r="H676" s="34"/>
      <c r="I676" s="156"/>
      <c r="J676" s="34"/>
      <c r="K676" s="34"/>
      <c r="L676" s="35"/>
      <c r="M676" s="157"/>
      <c r="N676" s="158"/>
      <c r="O676" s="55"/>
      <c r="P676" s="55"/>
      <c r="Q676" s="55"/>
      <c r="R676" s="55"/>
      <c r="S676" s="55"/>
      <c r="T676" s="56"/>
      <c r="U676" s="34"/>
      <c r="V676" s="34"/>
      <c r="W676" s="34"/>
      <c r="X676" s="34"/>
      <c r="Y676" s="34"/>
      <c r="Z676" s="34"/>
      <c r="AA676" s="34"/>
      <c r="AB676" s="34"/>
      <c r="AC676" s="34"/>
      <c r="AD676" s="34"/>
      <c r="AE676" s="34"/>
      <c r="AT676" s="19" t="s">
        <v>145</v>
      </c>
      <c r="AU676" s="19" t="s">
        <v>81</v>
      </c>
    </row>
    <row r="677" spans="1:65" s="14" customFormat="1">
      <c r="B677" s="167"/>
      <c r="D677" s="160" t="s">
        <v>147</v>
      </c>
      <c r="E677" s="168" t="s">
        <v>3</v>
      </c>
      <c r="F677" s="169" t="s">
        <v>93</v>
      </c>
      <c r="H677" s="170">
        <v>132.875</v>
      </c>
      <c r="I677" s="171"/>
      <c r="L677" s="167"/>
      <c r="M677" s="172"/>
      <c r="N677" s="173"/>
      <c r="O677" s="173"/>
      <c r="P677" s="173"/>
      <c r="Q677" s="173"/>
      <c r="R677" s="173"/>
      <c r="S677" s="173"/>
      <c r="T677" s="174"/>
      <c r="AT677" s="168" t="s">
        <v>147</v>
      </c>
      <c r="AU677" s="168" t="s">
        <v>81</v>
      </c>
      <c r="AV677" s="14" t="s">
        <v>81</v>
      </c>
      <c r="AW677" s="14" t="s">
        <v>32</v>
      </c>
      <c r="AX677" s="14" t="s">
        <v>79</v>
      </c>
      <c r="AY677" s="168" t="s">
        <v>136</v>
      </c>
    </row>
    <row r="678" spans="1:65" s="2" customFormat="1" ht="16.5" customHeight="1">
      <c r="A678" s="34"/>
      <c r="B678" s="140"/>
      <c r="C678" s="141" t="s">
        <v>727</v>
      </c>
      <c r="D678" s="141" t="s">
        <v>139</v>
      </c>
      <c r="E678" s="142" t="s">
        <v>728</v>
      </c>
      <c r="F678" s="143" t="s">
        <v>729</v>
      </c>
      <c r="G678" s="144" t="s">
        <v>95</v>
      </c>
      <c r="H678" s="145">
        <v>132.875</v>
      </c>
      <c r="I678" s="146"/>
      <c r="J678" s="147">
        <f>ROUND(I678*H678,2)</f>
        <v>0</v>
      </c>
      <c r="K678" s="143" t="s">
        <v>142</v>
      </c>
      <c r="L678" s="35"/>
      <c r="M678" s="148" t="s">
        <v>3</v>
      </c>
      <c r="N678" s="149" t="s">
        <v>42</v>
      </c>
      <c r="O678" s="55"/>
      <c r="P678" s="150">
        <f>O678*H678</f>
        <v>0</v>
      </c>
      <c r="Q678" s="150">
        <v>3.0000000000000001E-5</v>
      </c>
      <c r="R678" s="150">
        <f>Q678*H678</f>
        <v>3.9862500000000002E-3</v>
      </c>
      <c r="S678" s="150">
        <v>0</v>
      </c>
      <c r="T678" s="151">
        <f>S678*H678</f>
        <v>0</v>
      </c>
      <c r="U678" s="34"/>
      <c r="V678" s="34"/>
      <c r="W678" s="34"/>
      <c r="X678" s="34"/>
      <c r="Y678" s="34"/>
      <c r="Z678" s="34"/>
      <c r="AA678" s="34"/>
      <c r="AB678" s="34"/>
      <c r="AC678" s="34"/>
      <c r="AD678" s="34"/>
      <c r="AE678" s="34"/>
      <c r="AR678" s="152" t="s">
        <v>283</v>
      </c>
      <c r="AT678" s="152" t="s">
        <v>139</v>
      </c>
      <c r="AU678" s="152" t="s">
        <v>81</v>
      </c>
      <c r="AY678" s="19" t="s">
        <v>136</v>
      </c>
      <c r="BE678" s="153">
        <f>IF(N678="základní",J678,0)</f>
        <v>0</v>
      </c>
      <c r="BF678" s="153">
        <f>IF(N678="snížená",J678,0)</f>
        <v>0</v>
      </c>
      <c r="BG678" s="153">
        <f>IF(N678="zákl. přenesená",J678,0)</f>
        <v>0</v>
      </c>
      <c r="BH678" s="153">
        <f>IF(N678="sníž. přenesená",J678,0)</f>
        <v>0</v>
      </c>
      <c r="BI678" s="153">
        <f>IF(N678="nulová",J678,0)</f>
        <v>0</v>
      </c>
      <c r="BJ678" s="19" t="s">
        <v>79</v>
      </c>
      <c r="BK678" s="153">
        <f>ROUND(I678*H678,2)</f>
        <v>0</v>
      </c>
      <c r="BL678" s="19" t="s">
        <v>283</v>
      </c>
      <c r="BM678" s="152" t="s">
        <v>730</v>
      </c>
    </row>
    <row r="679" spans="1:65" s="2" customFormat="1">
      <c r="A679" s="34"/>
      <c r="B679" s="35"/>
      <c r="C679" s="34"/>
      <c r="D679" s="154" t="s">
        <v>145</v>
      </c>
      <c r="E679" s="34"/>
      <c r="F679" s="155" t="s">
        <v>731</v>
      </c>
      <c r="G679" s="34"/>
      <c r="H679" s="34"/>
      <c r="I679" s="156"/>
      <c r="J679" s="34"/>
      <c r="K679" s="34"/>
      <c r="L679" s="35"/>
      <c r="M679" s="157"/>
      <c r="N679" s="158"/>
      <c r="O679" s="55"/>
      <c r="P679" s="55"/>
      <c r="Q679" s="55"/>
      <c r="R679" s="55"/>
      <c r="S679" s="55"/>
      <c r="T679" s="56"/>
      <c r="U679" s="34"/>
      <c r="V679" s="34"/>
      <c r="W679" s="34"/>
      <c r="X679" s="34"/>
      <c r="Y679" s="34"/>
      <c r="Z679" s="34"/>
      <c r="AA679" s="34"/>
      <c r="AB679" s="34"/>
      <c r="AC679" s="34"/>
      <c r="AD679" s="34"/>
      <c r="AE679" s="34"/>
      <c r="AT679" s="19" t="s">
        <v>145</v>
      </c>
      <c r="AU679" s="19" t="s">
        <v>81</v>
      </c>
    </row>
    <row r="680" spans="1:65" s="2" customFormat="1" ht="21.75" customHeight="1">
      <c r="A680" s="34"/>
      <c r="B680" s="140"/>
      <c r="C680" s="141" t="s">
        <v>732</v>
      </c>
      <c r="D680" s="141" t="s">
        <v>139</v>
      </c>
      <c r="E680" s="142" t="s">
        <v>733</v>
      </c>
      <c r="F680" s="143" t="s">
        <v>734</v>
      </c>
      <c r="G680" s="144" t="s">
        <v>95</v>
      </c>
      <c r="H680" s="145">
        <v>132.875</v>
      </c>
      <c r="I680" s="146"/>
      <c r="J680" s="147">
        <f>ROUND(I680*H680,2)</f>
        <v>0</v>
      </c>
      <c r="K680" s="143" t="s">
        <v>3</v>
      </c>
      <c r="L680" s="35"/>
      <c r="M680" s="148" t="s">
        <v>3</v>
      </c>
      <c r="N680" s="149" t="s">
        <v>42</v>
      </c>
      <c r="O680" s="55"/>
      <c r="P680" s="150">
        <f>O680*H680</f>
        <v>0</v>
      </c>
      <c r="Q680" s="150">
        <v>0</v>
      </c>
      <c r="R680" s="150">
        <f>Q680*H680</f>
        <v>0</v>
      </c>
      <c r="S680" s="150">
        <v>0</v>
      </c>
      <c r="T680" s="151">
        <f>S680*H680</f>
        <v>0</v>
      </c>
      <c r="U680" s="34"/>
      <c r="V680" s="34"/>
      <c r="W680" s="34"/>
      <c r="X680" s="34"/>
      <c r="Y680" s="34"/>
      <c r="Z680" s="34"/>
      <c r="AA680" s="34"/>
      <c r="AB680" s="34"/>
      <c r="AC680" s="34"/>
      <c r="AD680" s="34"/>
      <c r="AE680" s="34"/>
      <c r="AR680" s="152" t="s">
        <v>283</v>
      </c>
      <c r="AT680" s="152" t="s">
        <v>139</v>
      </c>
      <c r="AU680" s="152" t="s">
        <v>81</v>
      </c>
      <c r="AY680" s="19" t="s">
        <v>136</v>
      </c>
      <c r="BE680" s="153">
        <f>IF(N680="základní",J680,0)</f>
        <v>0</v>
      </c>
      <c r="BF680" s="153">
        <f>IF(N680="snížená",J680,0)</f>
        <v>0</v>
      </c>
      <c r="BG680" s="153">
        <f>IF(N680="zákl. přenesená",J680,0)</f>
        <v>0</v>
      </c>
      <c r="BH680" s="153">
        <f>IF(N680="sníž. přenesená",J680,0)</f>
        <v>0</v>
      </c>
      <c r="BI680" s="153">
        <f>IF(N680="nulová",J680,0)</f>
        <v>0</v>
      </c>
      <c r="BJ680" s="19" t="s">
        <v>79</v>
      </c>
      <c r="BK680" s="153">
        <f>ROUND(I680*H680,2)</f>
        <v>0</v>
      </c>
      <c r="BL680" s="19" t="s">
        <v>283</v>
      </c>
      <c r="BM680" s="152" t="s">
        <v>735</v>
      </c>
    </row>
    <row r="681" spans="1:65" s="2" customFormat="1" ht="24.2" customHeight="1">
      <c r="A681" s="34"/>
      <c r="B681" s="140"/>
      <c r="C681" s="141" t="s">
        <v>736</v>
      </c>
      <c r="D681" s="141" t="s">
        <v>139</v>
      </c>
      <c r="E681" s="142" t="s">
        <v>737</v>
      </c>
      <c r="F681" s="143" t="s">
        <v>738</v>
      </c>
      <c r="G681" s="144" t="s">
        <v>207</v>
      </c>
      <c r="H681" s="145">
        <v>2</v>
      </c>
      <c r="I681" s="146"/>
      <c r="J681" s="147">
        <f>ROUND(I681*H681,2)</f>
        <v>0</v>
      </c>
      <c r="K681" s="143" t="s">
        <v>142</v>
      </c>
      <c r="L681" s="35"/>
      <c r="M681" s="148" t="s">
        <v>3</v>
      </c>
      <c r="N681" s="149" t="s">
        <v>42</v>
      </c>
      <c r="O681" s="55"/>
      <c r="P681" s="150">
        <f>O681*H681</f>
        <v>0</v>
      </c>
      <c r="Q681" s="150">
        <v>8.3000000000000001E-4</v>
      </c>
      <c r="R681" s="150">
        <f>Q681*H681</f>
        <v>1.66E-3</v>
      </c>
      <c r="S681" s="150">
        <v>2.6199999999999999E-3</v>
      </c>
      <c r="T681" s="151">
        <f>S681*H681</f>
        <v>5.2399999999999999E-3</v>
      </c>
      <c r="U681" s="34"/>
      <c r="V681" s="34"/>
      <c r="W681" s="34"/>
      <c r="X681" s="34"/>
      <c r="Y681" s="34"/>
      <c r="Z681" s="34"/>
      <c r="AA681" s="34"/>
      <c r="AB681" s="34"/>
      <c r="AC681" s="34"/>
      <c r="AD681" s="34"/>
      <c r="AE681" s="34"/>
      <c r="AR681" s="152" t="s">
        <v>283</v>
      </c>
      <c r="AT681" s="152" t="s">
        <v>139</v>
      </c>
      <c r="AU681" s="152" t="s">
        <v>81</v>
      </c>
      <c r="AY681" s="19" t="s">
        <v>136</v>
      </c>
      <c r="BE681" s="153">
        <f>IF(N681="základní",J681,0)</f>
        <v>0</v>
      </c>
      <c r="BF681" s="153">
        <f>IF(N681="snížená",J681,0)</f>
        <v>0</v>
      </c>
      <c r="BG681" s="153">
        <f>IF(N681="zákl. přenesená",J681,0)</f>
        <v>0</v>
      </c>
      <c r="BH681" s="153">
        <f>IF(N681="sníž. přenesená",J681,0)</f>
        <v>0</v>
      </c>
      <c r="BI681" s="153">
        <f>IF(N681="nulová",J681,0)</f>
        <v>0</v>
      </c>
      <c r="BJ681" s="19" t="s">
        <v>79</v>
      </c>
      <c r="BK681" s="153">
        <f>ROUND(I681*H681,2)</f>
        <v>0</v>
      </c>
      <c r="BL681" s="19" t="s">
        <v>283</v>
      </c>
      <c r="BM681" s="152" t="s">
        <v>739</v>
      </c>
    </row>
    <row r="682" spans="1:65" s="2" customFormat="1">
      <c r="A682" s="34"/>
      <c r="B682" s="35"/>
      <c r="C682" s="34"/>
      <c r="D682" s="154" t="s">
        <v>145</v>
      </c>
      <c r="E682" s="34"/>
      <c r="F682" s="155" t="s">
        <v>740</v>
      </c>
      <c r="G682" s="34"/>
      <c r="H682" s="34"/>
      <c r="I682" s="156"/>
      <c r="J682" s="34"/>
      <c r="K682" s="34"/>
      <c r="L682" s="35"/>
      <c r="M682" s="157"/>
      <c r="N682" s="158"/>
      <c r="O682" s="55"/>
      <c r="P682" s="55"/>
      <c r="Q682" s="55"/>
      <c r="R682" s="55"/>
      <c r="S682" s="55"/>
      <c r="T682" s="56"/>
      <c r="U682" s="34"/>
      <c r="V682" s="34"/>
      <c r="W682" s="34"/>
      <c r="X682" s="34"/>
      <c r="Y682" s="34"/>
      <c r="Z682" s="34"/>
      <c r="AA682" s="34"/>
      <c r="AB682" s="34"/>
      <c r="AC682" s="34"/>
      <c r="AD682" s="34"/>
      <c r="AE682" s="34"/>
      <c r="AT682" s="19" t="s">
        <v>145</v>
      </c>
      <c r="AU682" s="19" t="s">
        <v>81</v>
      </c>
    </row>
    <row r="683" spans="1:65" s="13" customFormat="1">
      <c r="B683" s="159"/>
      <c r="D683" s="160" t="s">
        <v>147</v>
      </c>
      <c r="E683" s="161" t="s">
        <v>3</v>
      </c>
      <c r="F683" s="162" t="s">
        <v>741</v>
      </c>
      <c r="H683" s="161" t="s">
        <v>3</v>
      </c>
      <c r="I683" s="163"/>
      <c r="L683" s="159"/>
      <c r="M683" s="164"/>
      <c r="N683" s="165"/>
      <c r="O683" s="165"/>
      <c r="P683" s="165"/>
      <c r="Q683" s="165"/>
      <c r="R683" s="165"/>
      <c r="S683" s="165"/>
      <c r="T683" s="166"/>
      <c r="AT683" s="161" t="s">
        <v>147</v>
      </c>
      <c r="AU683" s="161" t="s">
        <v>81</v>
      </c>
      <c r="AV683" s="13" t="s">
        <v>79</v>
      </c>
      <c r="AW683" s="13" t="s">
        <v>32</v>
      </c>
      <c r="AX683" s="13" t="s">
        <v>71</v>
      </c>
      <c r="AY683" s="161" t="s">
        <v>136</v>
      </c>
    </row>
    <row r="684" spans="1:65" s="14" customFormat="1">
      <c r="B684" s="167"/>
      <c r="D684" s="160" t="s">
        <v>147</v>
      </c>
      <c r="E684" s="168" t="s">
        <v>3</v>
      </c>
      <c r="F684" s="169" t="s">
        <v>81</v>
      </c>
      <c r="H684" s="170">
        <v>2</v>
      </c>
      <c r="I684" s="171"/>
      <c r="L684" s="167"/>
      <c r="M684" s="172"/>
      <c r="N684" s="173"/>
      <c r="O684" s="173"/>
      <c r="P684" s="173"/>
      <c r="Q684" s="173"/>
      <c r="R684" s="173"/>
      <c r="S684" s="173"/>
      <c r="T684" s="174"/>
      <c r="AT684" s="168" t="s">
        <v>147</v>
      </c>
      <c r="AU684" s="168" t="s">
        <v>81</v>
      </c>
      <c r="AV684" s="14" t="s">
        <v>81</v>
      </c>
      <c r="AW684" s="14" t="s">
        <v>32</v>
      </c>
      <c r="AX684" s="14" t="s">
        <v>79</v>
      </c>
      <c r="AY684" s="168" t="s">
        <v>136</v>
      </c>
    </row>
    <row r="685" spans="1:65" s="2" customFormat="1" ht="33" customHeight="1">
      <c r="A685" s="34"/>
      <c r="B685" s="140"/>
      <c r="C685" s="191" t="s">
        <v>742</v>
      </c>
      <c r="D685" s="191" t="s">
        <v>219</v>
      </c>
      <c r="E685" s="192" t="s">
        <v>716</v>
      </c>
      <c r="F685" s="193" t="s">
        <v>717</v>
      </c>
      <c r="G685" s="194" t="s">
        <v>87</v>
      </c>
      <c r="H685" s="195">
        <v>0.19800000000000001</v>
      </c>
      <c r="I685" s="196"/>
      <c r="J685" s="197">
        <f>ROUND(I685*H685,2)</f>
        <v>0</v>
      </c>
      <c r="K685" s="193" t="s">
        <v>142</v>
      </c>
      <c r="L685" s="198"/>
      <c r="M685" s="199" t="s">
        <v>3</v>
      </c>
      <c r="N685" s="200" t="s">
        <v>42</v>
      </c>
      <c r="O685" s="55"/>
      <c r="P685" s="150">
        <f>O685*H685</f>
        <v>0</v>
      </c>
      <c r="Q685" s="150">
        <v>1.9199999999999998E-2</v>
      </c>
      <c r="R685" s="150">
        <f>Q685*H685</f>
        <v>3.8016E-3</v>
      </c>
      <c r="S685" s="150">
        <v>0</v>
      </c>
      <c r="T685" s="151">
        <f>S685*H685</f>
        <v>0</v>
      </c>
      <c r="U685" s="34"/>
      <c r="V685" s="34"/>
      <c r="W685" s="34"/>
      <c r="X685" s="34"/>
      <c r="Y685" s="34"/>
      <c r="Z685" s="34"/>
      <c r="AA685" s="34"/>
      <c r="AB685" s="34"/>
      <c r="AC685" s="34"/>
      <c r="AD685" s="34"/>
      <c r="AE685" s="34"/>
      <c r="AR685" s="152" t="s">
        <v>398</v>
      </c>
      <c r="AT685" s="152" t="s">
        <v>219</v>
      </c>
      <c r="AU685" s="152" t="s">
        <v>81</v>
      </c>
      <c r="AY685" s="19" t="s">
        <v>136</v>
      </c>
      <c r="BE685" s="153">
        <f>IF(N685="základní",J685,0)</f>
        <v>0</v>
      </c>
      <c r="BF685" s="153">
        <f>IF(N685="snížená",J685,0)</f>
        <v>0</v>
      </c>
      <c r="BG685" s="153">
        <f>IF(N685="zákl. přenesená",J685,0)</f>
        <v>0</v>
      </c>
      <c r="BH685" s="153">
        <f>IF(N685="sníž. přenesená",J685,0)</f>
        <v>0</v>
      </c>
      <c r="BI685" s="153">
        <f>IF(N685="nulová",J685,0)</f>
        <v>0</v>
      </c>
      <c r="BJ685" s="19" t="s">
        <v>79</v>
      </c>
      <c r="BK685" s="153">
        <f>ROUND(I685*H685,2)</f>
        <v>0</v>
      </c>
      <c r="BL685" s="19" t="s">
        <v>283</v>
      </c>
      <c r="BM685" s="152" t="s">
        <v>743</v>
      </c>
    </row>
    <row r="686" spans="1:65" s="2" customFormat="1" ht="19.5">
      <c r="A686" s="34"/>
      <c r="B686" s="35"/>
      <c r="C686" s="34"/>
      <c r="D686" s="160" t="s">
        <v>247</v>
      </c>
      <c r="E686" s="34"/>
      <c r="F686" s="201" t="s">
        <v>744</v>
      </c>
      <c r="G686" s="34"/>
      <c r="H686" s="34"/>
      <c r="I686" s="156"/>
      <c r="J686" s="34"/>
      <c r="K686" s="34"/>
      <c r="L686" s="35"/>
      <c r="M686" s="157"/>
      <c r="N686" s="158"/>
      <c r="O686" s="55"/>
      <c r="P686" s="55"/>
      <c r="Q686" s="55"/>
      <c r="R686" s="55"/>
      <c r="S686" s="55"/>
      <c r="T686" s="56"/>
      <c r="U686" s="34"/>
      <c r="V686" s="34"/>
      <c r="W686" s="34"/>
      <c r="X686" s="34"/>
      <c r="Y686" s="34"/>
      <c r="Z686" s="34"/>
      <c r="AA686" s="34"/>
      <c r="AB686" s="34"/>
      <c r="AC686" s="34"/>
      <c r="AD686" s="34"/>
      <c r="AE686" s="34"/>
      <c r="AT686" s="19" t="s">
        <v>247</v>
      </c>
      <c r="AU686" s="19" t="s">
        <v>81</v>
      </c>
    </row>
    <row r="687" spans="1:65" s="13" customFormat="1">
      <c r="B687" s="159"/>
      <c r="D687" s="160" t="s">
        <v>147</v>
      </c>
      <c r="E687" s="161" t="s">
        <v>3</v>
      </c>
      <c r="F687" s="162" t="s">
        <v>741</v>
      </c>
      <c r="H687" s="161" t="s">
        <v>3</v>
      </c>
      <c r="I687" s="163"/>
      <c r="L687" s="159"/>
      <c r="M687" s="164"/>
      <c r="N687" s="165"/>
      <c r="O687" s="165"/>
      <c r="P687" s="165"/>
      <c r="Q687" s="165"/>
      <c r="R687" s="165"/>
      <c r="S687" s="165"/>
      <c r="T687" s="166"/>
      <c r="AT687" s="161" t="s">
        <v>147</v>
      </c>
      <c r="AU687" s="161" t="s">
        <v>81</v>
      </c>
      <c r="AV687" s="13" t="s">
        <v>79</v>
      </c>
      <c r="AW687" s="13" t="s">
        <v>32</v>
      </c>
      <c r="AX687" s="13" t="s">
        <v>71</v>
      </c>
      <c r="AY687" s="161" t="s">
        <v>136</v>
      </c>
    </row>
    <row r="688" spans="1:65" s="14" customFormat="1">
      <c r="B688" s="167"/>
      <c r="D688" s="160" t="s">
        <v>147</v>
      </c>
      <c r="E688" s="168" t="s">
        <v>3</v>
      </c>
      <c r="F688" s="169" t="s">
        <v>745</v>
      </c>
      <c r="H688" s="170">
        <v>0.18</v>
      </c>
      <c r="I688" s="171"/>
      <c r="L688" s="167"/>
      <c r="M688" s="172"/>
      <c r="N688" s="173"/>
      <c r="O688" s="173"/>
      <c r="P688" s="173"/>
      <c r="Q688" s="173"/>
      <c r="R688" s="173"/>
      <c r="S688" s="173"/>
      <c r="T688" s="174"/>
      <c r="AT688" s="168" t="s">
        <v>147</v>
      </c>
      <c r="AU688" s="168" t="s">
        <v>81</v>
      </c>
      <c r="AV688" s="14" t="s">
        <v>81</v>
      </c>
      <c r="AW688" s="14" t="s">
        <v>32</v>
      </c>
      <c r="AX688" s="14" t="s">
        <v>79</v>
      </c>
      <c r="AY688" s="168" t="s">
        <v>136</v>
      </c>
    </row>
    <row r="689" spans="1:65" s="14" customFormat="1">
      <c r="B689" s="167"/>
      <c r="D689" s="160" t="s">
        <v>147</v>
      </c>
      <c r="F689" s="169" t="s">
        <v>746</v>
      </c>
      <c r="H689" s="170">
        <v>0.19800000000000001</v>
      </c>
      <c r="I689" s="171"/>
      <c r="L689" s="167"/>
      <c r="M689" s="172"/>
      <c r="N689" s="173"/>
      <c r="O689" s="173"/>
      <c r="P689" s="173"/>
      <c r="Q689" s="173"/>
      <c r="R689" s="173"/>
      <c r="S689" s="173"/>
      <c r="T689" s="174"/>
      <c r="AT689" s="168" t="s">
        <v>147</v>
      </c>
      <c r="AU689" s="168" t="s">
        <v>81</v>
      </c>
      <c r="AV689" s="14" t="s">
        <v>81</v>
      </c>
      <c r="AW689" s="14" t="s">
        <v>4</v>
      </c>
      <c r="AX689" s="14" t="s">
        <v>79</v>
      </c>
      <c r="AY689" s="168" t="s">
        <v>136</v>
      </c>
    </row>
    <row r="690" spans="1:65" s="2" customFormat="1" ht="44.25" customHeight="1">
      <c r="A690" s="34"/>
      <c r="B690" s="140"/>
      <c r="C690" s="141" t="s">
        <v>747</v>
      </c>
      <c r="D690" s="141" t="s">
        <v>139</v>
      </c>
      <c r="E690" s="142" t="s">
        <v>748</v>
      </c>
      <c r="F690" s="143" t="s">
        <v>749</v>
      </c>
      <c r="G690" s="144" t="s">
        <v>560</v>
      </c>
      <c r="H690" s="145">
        <v>12.359</v>
      </c>
      <c r="I690" s="146"/>
      <c r="J690" s="147">
        <f>ROUND(I690*H690,2)</f>
        <v>0</v>
      </c>
      <c r="K690" s="143" t="s">
        <v>142</v>
      </c>
      <c r="L690" s="35"/>
      <c r="M690" s="148" t="s">
        <v>3</v>
      </c>
      <c r="N690" s="149" t="s">
        <v>42</v>
      </c>
      <c r="O690" s="55"/>
      <c r="P690" s="150">
        <f>O690*H690</f>
        <v>0</v>
      </c>
      <c r="Q690" s="150">
        <v>0</v>
      </c>
      <c r="R690" s="150">
        <f>Q690*H690</f>
        <v>0</v>
      </c>
      <c r="S690" s="150">
        <v>0</v>
      </c>
      <c r="T690" s="151">
        <f>S690*H690</f>
        <v>0</v>
      </c>
      <c r="U690" s="34"/>
      <c r="V690" s="34"/>
      <c r="W690" s="34"/>
      <c r="X690" s="34"/>
      <c r="Y690" s="34"/>
      <c r="Z690" s="34"/>
      <c r="AA690" s="34"/>
      <c r="AB690" s="34"/>
      <c r="AC690" s="34"/>
      <c r="AD690" s="34"/>
      <c r="AE690" s="34"/>
      <c r="AR690" s="152" t="s">
        <v>283</v>
      </c>
      <c r="AT690" s="152" t="s">
        <v>139</v>
      </c>
      <c r="AU690" s="152" t="s">
        <v>81</v>
      </c>
      <c r="AY690" s="19" t="s">
        <v>136</v>
      </c>
      <c r="BE690" s="153">
        <f>IF(N690="základní",J690,0)</f>
        <v>0</v>
      </c>
      <c r="BF690" s="153">
        <f>IF(N690="snížená",J690,0)</f>
        <v>0</v>
      </c>
      <c r="BG690" s="153">
        <f>IF(N690="zákl. přenesená",J690,0)</f>
        <v>0</v>
      </c>
      <c r="BH690" s="153">
        <f>IF(N690="sníž. přenesená",J690,0)</f>
        <v>0</v>
      </c>
      <c r="BI690" s="153">
        <f>IF(N690="nulová",J690,0)</f>
        <v>0</v>
      </c>
      <c r="BJ690" s="19" t="s">
        <v>79</v>
      </c>
      <c r="BK690" s="153">
        <f>ROUND(I690*H690,2)</f>
        <v>0</v>
      </c>
      <c r="BL690" s="19" t="s">
        <v>283</v>
      </c>
      <c r="BM690" s="152" t="s">
        <v>750</v>
      </c>
    </row>
    <row r="691" spans="1:65" s="2" customFormat="1">
      <c r="A691" s="34"/>
      <c r="B691" s="35"/>
      <c r="C691" s="34"/>
      <c r="D691" s="154" t="s">
        <v>145</v>
      </c>
      <c r="E691" s="34"/>
      <c r="F691" s="155" t="s">
        <v>751</v>
      </c>
      <c r="G691" s="34"/>
      <c r="H691" s="34"/>
      <c r="I691" s="156"/>
      <c r="J691" s="34"/>
      <c r="K691" s="34"/>
      <c r="L691" s="35"/>
      <c r="M691" s="157"/>
      <c r="N691" s="158"/>
      <c r="O691" s="55"/>
      <c r="P691" s="55"/>
      <c r="Q691" s="55"/>
      <c r="R691" s="55"/>
      <c r="S691" s="55"/>
      <c r="T691" s="56"/>
      <c r="U691" s="34"/>
      <c r="V691" s="34"/>
      <c r="W691" s="34"/>
      <c r="X691" s="34"/>
      <c r="Y691" s="34"/>
      <c r="Z691" s="34"/>
      <c r="AA691" s="34"/>
      <c r="AB691" s="34"/>
      <c r="AC691" s="34"/>
      <c r="AD691" s="34"/>
      <c r="AE691" s="34"/>
      <c r="AT691" s="19" t="s">
        <v>145</v>
      </c>
      <c r="AU691" s="19" t="s">
        <v>81</v>
      </c>
    </row>
    <row r="692" spans="1:65" s="2" customFormat="1" ht="49.15" customHeight="1">
      <c r="A692" s="34"/>
      <c r="B692" s="140"/>
      <c r="C692" s="141" t="s">
        <v>752</v>
      </c>
      <c r="D692" s="141" t="s">
        <v>139</v>
      </c>
      <c r="E692" s="142" t="s">
        <v>753</v>
      </c>
      <c r="F692" s="143" t="s">
        <v>754</v>
      </c>
      <c r="G692" s="144" t="s">
        <v>560</v>
      </c>
      <c r="H692" s="145">
        <v>12.359</v>
      </c>
      <c r="I692" s="146"/>
      <c r="J692" s="147">
        <f>ROUND(I692*H692,2)</f>
        <v>0</v>
      </c>
      <c r="K692" s="143" t="s">
        <v>142</v>
      </c>
      <c r="L692" s="35"/>
      <c r="M692" s="148" t="s">
        <v>3</v>
      </c>
      <c r="N692" s="149" t="s">
        <v>42</v>
      </c>
      <c r="O692" s="55"/>
      <c r="P692" s="150">
        <f>O692*H692</f>
        <v>0</v>
      </c>
      <c r="Q692" s="150">
        <v>0</v>
      </c>
      <c r="R692" s="150">
        <f>Q692*H692</f>
        <v>0</v>
      </c>
      <c r="S692" s="150">
        <v>0</v>
      </c>
      <c r="T692" s="151">
        <f>S692*H692</f>
        <v>0</v>
      </c>
      <c r="U692" s="34"/>
      <c r="V692" s="34"/>
      <c r="W692" s="34"/>
      <c r="X692" s="34"/>
      <c r="Y692" s="34"/>
      <c r="Z692" s="34"/>
      <c r="AA692" s="34"/>
      <c r="AB692" s="34"/>
      <c r="AC692" s="34"/>
      <c r="AD692" s="34"/>
      <c r="AE692" s="34"/>
      <c r="AR692" s="152" t="s">
        <v>283</v>
      </c>
      <c r="AT692" s="152" t="s">
        <v>139</v>
      </c>
      <c r="AU692" s="152" t="s">
        <v>81</v>
      </c>
      <c r="AY692" s="19" t="s">
        <v>136</v>
      </c>
      <c r="BE692" s="153">
        <f>IF(N692="základní",J692,0)</f>
        <v>0</v>
      </c>
      <c r="BF692" s="153">
        <f>IF(N692="snížená",J692,0)</f>
        <v>0</v>
      </c>
      <c r="BG692" s="153">
        <f>IF(N692="zákl. přenesená",J692,0)</f>
        <v>0</v>
      </c>
      <c r="BH692" s="153">
        <f>IF(N692="sníž. přenesená",J692,0)</f>
        <v>0</v>
      </c>
      <c r="BI692" s="153">
        <f>IF(N692="nulová",J692,0)</f>
        <v>0</v>
      </c>
      <c r="BJ692" s="19" t="s">
        <v>79</v>
      </c>
      <c r="BK692" s="153">
        <f>ROUND(I692*H692,2)</f>
        <v>0</v>
      </c>
      <c r="BL692" s="19" t="s">
        <v>283</v>
      </c>
      <c r="BM692" s="152" t="s">
        <v>755</v>
      </c>
    </row>
    <row r="693" spans="1:65" s="2" customFormat="1">
      <c r="A693" s="34"/>
      <c r="B693" s="35"/>
      <c r="C693" s="34"/>
      <c r="D693" s="154" t="s">
        <v>145</v>
      </c>
      <c r="E693" s="34"/>
      <c r="F693" s="155" t="s">
        <v>756</v>
      </c>
      <c r="G693" s="34"/>
      <c r="H693" s="34"/>
      <c r="I693" s="156"/>
      <c r="J693" s="34"/>
      <c r="K693" s="34"/>
      <c r="L693" s="35"/>
      <c r="M693" s="157"/>
      <c r="N693" s="158"/>
      <c r="O693" s="55"/>
      <c r="P693" s="55"/>
      <c r="Q693" s="55"/>
      <c r="R693" s="55"/>
      <c r="S693" s="55"/>
      <c r="T693" s="56"/>
      <c r="U693" s="34"/>
      <c r="V693" s="34"/>
      <c r="W693" s="34"/>
      <c r="X693" s="34"/>
      <c r="Y693" s="34"/>
      <c r="Z693" s="34"/>
      <c r="AA693" s="34"/>
      <c r="AB693" s="34"/>
      <c r="AC693" s="34"/>
      <c r="AD693" s="34"/>
      <c r="AE693" s="34"/>
      <c r="AT693" s="19" t="s">
        <v>145</v>
      </c>
      <c r="AU693" s="19" t="s">
        <v>81</v>
      </c>
    </row>
    <row r="694" spans="1:65" s="12" customFormat="1" ht="22.9" customHeight="1">
      <c r="B694" s="127"/>
      <c r="D694" s="128" t="s">
        <v>70</v>
      </c>
      <c r="E694" s="138" t="s">
        <v>757</v>
      </c>
      <c r="F694" s="138" t="s">
        <v>758</v>
      </c>
      <c r="I694" s="130"/>
      <c r="J694" s="139">
        <f>BK694</f>
        <v>0</v>
      </c>
      <c r="L694" s="127"/>
      <c r="M694" s="132"/>
      <c r="N694" s="133"/>
      <c r="O694" s="133"/>
      <c r="P694" s="134">
        <f>SUM(P695:P806)</f>
        <v>0</v>
      </c>
      <c r="Q694" s="133"/>
      <c r="R694" s="134">
        <f>SUM(R695:R806)</f>
        <v>0.13101309999999999</v>
      </c>
      <c r="S694" s="133"/>
      <c r="T694" s="135">
        <f>SUM(T695:T806)</f>
        <v>0.11657919999999998</v>
      </c>
      <c r="AR694" s="128" t="s">
        <v>81</v>
      </c>
      <c r="AT694" s="136" t="s">
        <v>70</v>
      </c>
      <c r="AU694" s="136" t="s">
        <v>79</v>
      </c>
      <c r="AY694" s="128" t="s">
        <v>136</v>
      </c>
      <c r="BK694" s="137">
        <f>SUM(BK695:BK806)</f>
        <v>0</v>
      </c>
    </row>
    <row r="695" spans="1:65" s="2" customFormat="1" ht="21.75" customHeight="1">
      <c r="A695" s="34"/>
      <c r="B695" s="140"/>
      <c r="C695" s="141" t="s">
        <v>759</v>
      </c>
      <c r="D695" s="141" t="s">
        <v>139</v>
      </c>
      <c r="E695" s="142" t="s">
        <v>760</v>
      </c>
      <c r="F695" s="143" t="s">
        <v>761</v>
      </c>
      <c r="G695" s="144" t="s">
        <v>95</v>
      </c>
      <c r="H695" s="145">
        <v>14.6</v>
      </c>
      <c r="I695" s="146"/>
      <c r="J695" s="147">
        <f>ROUND(I695*H695,2)</f>
        <v>0</v>
      </c>
      <c r="K695" s="143" t="s">
        <v>3</v>
      </c>
      <c r="L695" s="35"/>
      <c r="M695" s="148" t="s">
        <v>3</v>
      </c>
      <c r="N695" s="149" t="s">
        <v>42</v>
      </c>
      <c r="O695" s="55"/>
      <c r="P695" s="150">
        <f>O695*H695</f>
        <v>0</v>
      </c>
      <c r="Q695" s="150">
        <v>0</v>
      </c>
      <c r="R695" s="150">
        <f>Q695*H695</f>
        <v>0</v>
      </c>
      <c r="S695" s="150">
        <v>0</v>
      </c>
      <c r="T695" s="151">
        <f>S695*H695</f>
        <v>0</v>
      </c>
      <c r="U695" s="34"/>
      <c r="V695" s="34"/>
      <c r="W695" s="34"/>
      <c r="X695" s="34"/>
      <c r="Y695" s="34"/>
      <c r="Z695" s="34"/>
      <c r="AA695" s="34"/>
      <c r="AB695" s="34"/>
      <c r="AC695" s="34"/>
      <c r="AD695" s="34"/>
      <c r="AE695" s="34"/>
      <c r="AR695" s="152" t="s">
        <v>283</v>
      </c>
      <c r="AT695" s="152" t="s">
        <v>139</v>
      </c>
      <c r="AU695" s="152" t="s">
        <v>81</v>
      </c>
      <c r="AY695" s="19" t="s">
        <v>136</v>
      </c>
      <c r="BE695" s="153">
        <f>IF(N695="základní",J695,0)</f>
        <v>0</v>
      </c>
      <c r="BF695" s="153">
        <f>IF(N695="snížená",J695,0)</f>
        <v>0</v>
      </c>
      <c r="BG695" s="153">
        <f>IF(N695="zákl. přenesená",J695,0)</f>
        <v>0</v>
      </c>
      <c r="BH695" s="153">
        <f>IF(N695="sníž. přenesená",J695,0)</f>
        <v>0</v>
      </c>
      <c r="BI695" s="153">
        <f>IF(N695="nulová",J695,0)</f>
        <v>0</v>
      </c>
      <c r="BJ695" s="19" t="s">
        <v>79</v>
      </c>
      <c r="BK695" s="153">
        <f>ROUND(I695*H695,2)</f>
        <v>0</v>
      </c>
      <c r="BL695" s="19" t="s">
        <v>283</v>
      </c>
      <c r="BM695" s="152" t="s">
        <v>762</v>
      </c>
    </row>
    <row r="696" spans="1:65" s="14" customFormat="1">
      <c r="B696" s="167"/>
      <c r="D696" s="160" t="s">
        <v>147</v>
      </c>
      <c r="E696" s="168" t="s">
        <v>3</v>
      </c>
      <c r="F696" s="169" t="s">
        <v>763</v>
      </c>
      <c r="H696" s="170">
        <v>3</v>
      </c>
      <c r="I696" s="171"/>
      <c r="L696" s="167"/>
      <c r="M696" s="172"/>
      <c r="N696" s="173"/>
      <c r="O696" s="173"/>
      <c r="P696" s="173"/>
      <c r="Q696" s="173"/>
      <c r="R696" s="173"/>
      <c r="S696" s="173"/>
      <c r="T696" s="174"/>
      <c r="AT696" s="168" t="s">
        <v>147</v>
      </c>
      <c r="AU696" s="168" t="s">
        <v>81</v>
      </c>
      <c r="AV696" s="14" t="s">
        <v>81</v>
      </c>
      <c r="AW696" s="14" t="s">
        <v>32</v>
      </c>
      <c r="AX696" s="14" t="s">
        <v>71</v>
      </c>
      <c r="AY696" s="168" t="s">
        <v>136</v>
      </c>
    </row>
    <row r="697" spans="1:65" s="14" customFormat="1">
      <c r="B697" s="167"/>
      <c r="D697" s="160" t="s">
        <v>147</v>
      </c>
      <c r="E697" s="168" t="s">
        <v>3</v>
      </c>
      <c r="F697" s="169" t="s">
        <v>764</v>
      </c>
      <c r="H697" s="170">
        <v>2.6</v>
      </c>
      <c r="I697" s="171"/>
      <c r="L697" s="167"/>
      <c r="M697" s="172"/>
      <c r="N697" s="173"/>
      <c r="O697" s="173"/>
      <c r="P697" s="173"/>
      <c r="Q697" s="173"/>
      <c r="R697" s="173"/>
      <c r="S697" s="173"/>
      <c r="T697" s="174"/>
      <c r="AT697" s="168" t="s">
        <v>147</v>
      </c>
      <c r="AU697" s="168" t="s">
        <v>81</v>
      </c>
      <c r="AV697" s="14" t="s">
        <v>81</v>
      </c>
      <c r="AW697" s="14" t="s">
        <v>32</v>
      </c>
      <c r="AX697" s="14" t="s">
        <v>71</v>
      </c>
      <c r="AY697" s="168" t="s">
        <v>136</v>
      </c>
    </row>
    <row r="698" spans="1:65" s="14" customFormat="1">
      <c r="B698" s="167"/>
      <c r="D698" s="160" t="s">
        <v>147</v>
      </c>
      <c r="E698" s="168" t="s">
        <v>3</v>
      </c>
      <c r="F698" s="169" t="s">
        <v>765</v>
      </c>
      <c r="H698" s="170">
        <v>6</v>
      </c>
      <c r="I698" s="171"/>
      <c r="L698" s="167"/>
      <c r="M698" s="172"/>
      <c r="N698" s="173"/>
      <c r="O698" s="173"/>
      <c r="P698" s="173"/>
      <c r="Q698" s="173"/>
      <c r="R698" s="173"/>
      <c r="S698" s="173"/>
      <c r="T698" s="174"/>
      <c r="AT698" s="168" t="s">
        <v>147</v>
      </c>
      <c r="AU698" s="168" t="s">
        <v>81</v>
      </c>
      <c r="AV698" s="14" t="s">
        <v>81</v>
      </c>
      <c r="AW698" s="14" t="s">
        <v>32</v>
      </c>
      <c r="AX698" s="14" t="s">
        <v>71</v>
      </c>
      <c r="AY698" s="168" t="s">
        <v>136</v>
      </c>
    </row>
    <row r="699" spans="1:65" s="14" customFormat="1">
      <c r="B699" s="167"/>
      <c r="D699" s="160" t="s">
        <v>147</v>
      </c>
      <c r="E699" s="168" t="s">
        <v>3</v>
      </c>
      <c r="F699" s="169" t="s">
        <v>766</v>
      </c>
      <c r="H699" s="170">
        <v>3</v>
      </c>
      <c r="I699" s="171"/>
      <c r="L699" s="167"/>
      <c r="M699" s="172"/>
      <c r="N699" s="173"/>
      <c r="O699" s="173"/>
      <c r="P699" s="173"/>
      <c r="Q699" s="173"/>
      <c r="R699" s="173"/>
      <c r="S699" s="173"/>
      <c r="T699" s="174"/>
      <c r="AT699" s="168" t="s">
        <v>147</v>
      </c>
      <c r="AU699" s="168" t="s">
        <v>81</v>
      </c>
      <c r="AV699" s="14" t="s">
        <v>81</v>
      </c>
      <c r="AW699" s="14" t="s">
        <v>32</v>
      </c>
      <c r="AX699" s="14" t="s">
        <v>71</v>
      </c>
      <c r="AY699" s="168" t="s">
        <v>136</v>
      </c>
    </row>
    <row r="700" spans="1:65" s="16" customFormat="1">
      <c r="B700" s="183"/>
      <c r="D700" s="160" t="s">
        <v>147</v>
      </c>
      <c r="E700" s="184" t="s">
        <v>3</v>
      </c>
      <c r="F700" s="185" t="s">
        <v>153</v>
      </c>
      <c r="H700" s="186">
        <v>14.6</v>
      </c>
      <c r="I700" s="187"/>
      <c r="L700" s="183"/>
      <c r="M700" s="188"/>
      <c r="N700" s="189"/>
      <c r="O700" s="189"/>
      <c r="P700" s="189"/>
      <c r="Q700" s="189"/>
      <c r="R700" s="189"/>
      <c r="S700" s="189"/>
      <c r="T700" s="190"/>
      <c r="AT700" s="184" t="s">
        <v>147</v>
      </c>
      <c r="AU700" s="184" t="s">
        <v>81</v>
      </c>
      <c r="AV700" s="16" t="s">
        <v>143</v>
      </c>
      <c r="AW700" s="16" t="s">
        <v>32</v>
      </c>
      <c r="AX700" s="16" t="s">
        <v>79</v>
      </c>
      <c r="AY700" s="184" t="s">
        <v>136</v>
      </c>
    </row>
    <row r="701" spans="1:65" s="2" customFormat="1" ht="21.75" customHeight="1">
      <c r="A701" s="34"/>
      <c r="B701" s="140"/>
      <c r="C701" s="141" t="s">
        <v>767</v>
      </c>
      <c r="D701" s="141" t="s">
        <v>139</v>
      </c>
      <c r="E701" s="142" t="s">
        <v>768</v>
      </c>
      <c r="F701" s="143" t="s">
        <v>769</v>
      </c>
      <c r="G701" s="144" t="s">
        <v>87</v>
      </c>
      <c r="H701" s="145">
        <v>4.2859999999999996</v>
      </c>
      <c r="I701" s="146"/>
      <c r="J701" s="147">
        <f>ROUND(I701*H701,2)</f>
        <v>0</v>
      </c>
      <c r="K701" s="143" t="s">
        <v>142</v>
      </c>
      <c r="L701" s="35"/>
      <c r="M701" s="148" t="s">
        <v>3</v>
      </c>
      <c r="N701" s="149" t="s">
        <v>42</v>
      </c>
      <c r="O701" s="55"/>
      <c r="P701" s="150">
        <f>O701*H701</f>
        <v>0</v>
      </c>
      <c r="Q701" s="150">
        <v>0</v>
      </c>
      <c r="R701" s="150">
        <f>Q701*H701</f>
        <v>0</v>
      </c>
      <c r="S701" s="150">
        <v>2.7199999999999998E-2</v>
      </c>
      <c r="T701" s="151">
        <f>S701*H701</f>
        <v>0.11657919999999998</v>
      </c>
      <c r="U701" s="34"/>
      <c r="V701" s="34"/>
      <c r="W701" s="34"/>
      <c r="X701" s="34"/>
      <c r="Y701" s="34"/>
      <c r="Z701" s="34"/>
      <c r="AA701" s="34"/>
      <c r="AB701" s="34"/>
      <c r="AC701" s="34"/>
      <c r="AD701" s="34"/>
      <c r="AE701" s="34"/>
      <c r="AR701" s="152" t="s">
        <v>283</v>
      </c>
      <c r="AT701" s="152" t="s">
        <v>139</v>
      </c>
      <c r="AU701" s="152" t="s">
        <v>81</v>
      </c>
      <c r="AY701" s="19" t="s">
        <v>136</v>
      </c>
      <c r="BE701" s="153">
        <f>IF(N701="základní",J701,0)</f>
        <v>0</v>
      </c>
      <c r="BF701" s="153">
        <f>IF(N701="snížená",J701,0)</f>
        <v>0</v>
      </c>
      <c r="BG701" s="153">
        <f>IF(N701="zákl. přenesená",J701,0)</f>
        <v>0</v>
      </c>
      <c r="BH701" s="153">
        <f>IF(N701="sníž. přenesená",J701,0)</f>
        <v>0</v>
      </c>
      <c r="BI701" s="153">
        <f>IF(N701="nulová",J701,0)</f>
        <v>0</v>
      </c>
      <c r="BJ701" s="19" t="s">
        <v>79</v>
      </c>
      <c r="BK701" s="153">
        <f>ROUND(I701*H701,2)</f>
        <v>0</v>
      </c>
      <c r="BL701" s="19" t="s">
        <v>283</v>
      </c>
      <c r="BM701" s="152" t="s">
        <v>770</v>
      </c>
    </row>
    <row r="702" spans="1:65" s="2" customFormat="1">
      <c r="A702" s="34"/>
      <c r="B702" s="35"/>
      <c r="C702" s="34"/>
      <c r="D702" s="154" t="s">
        <v>145</v>
      </c>
      <c r="E702" s="34"/>
      <c r="F702" s="155" t="s">
        <v>771</v>
      </c>
      <c r="G702" s="34"/>
      <c r="H702" s="34"/>
      <c r="I702" s="156"/>
      <c r="J702" s="34"/>
      <c r="K702" s="34"/>
      <c r="L702" s="35"/>
      <c r="M702" s="157"/>
      <c r="N702" s="158"/>
      <c r="O702" s="55"/>
      <c r="P702" s="55"/>
      <c r="Q702" s="55"/>
      <c r="R702" s="55"/>
      <c r="S702" s="55"/>
      <c r="T702" s="56"/>
      <c r="U702" s="34"/>
      <c r="V702" s="34"/>
      <c r="W702" s="34"/>
      <c r="X702" s="34"/>
      <c r="Y702" s="34"/>
      <c r="Z702" s="34"/>
      <c r="AA702" s="34"/>
      <c r="AB702" s="34"/>
      <c r="AC702" s="34"/>
      <c r="AD702" s="34"/>
      <c r="AE702" s="34"/>
      <c r="AT702" s="19" t="s">
        <v>145</v>
      </c>
      <c r="AU702" s="19" t="s">
        <v>81</v>
      </c>
    </row>
    <row r="703" spans="1:65" s="13" customFormat="1" ht="22.5">
      <c r="B703" s="159"/>
      <c r="D703" s="160" t="s">
        <v>147</v>
      </c>
      <c r="E703" s="161" t="s">
        <v>3</v>
      </c>
      <c r="F703" s="162" t="s">
        <v>772</v>
      </c>
      <c r="H703" s="161" t="s">
        <v>3</v>
      </c>
      <c r="I703" s="163"/>
      <c r="L703" s="159"/>
      <c r="M703" s="164"/>
      <c r="N703" s="165"/>
      <c r="O703" s="165"/>
      <c r="P703" s="165"/>
      <c r="Q703" s="165"/>
      <c r="R703" s="165"/>
      <c r="S703" s="165"/>
      <c r="T703" s="166"/>
      <c r="AT703" s="161" t="s">
        <v>147</v>
      </c>
      <c r="AU703" s="161" t="s">
        <v>81</v>
      </c>
      <c r="AV703" s="13" t="s">
        <v>79</v>
      </c>
      <c r="AW703" s="13" t="s">
        <v>32</v>
      </c>
      <c r="AX703" s="13" t="s">
        <v>71</v>
      </c>
      <c r="AY703" s="161" t="s">
        <v>136</v>
      </c>
    </row>
    <row r="704" spans="1:65" s="14" customFormat="1">
      <c r="B704" s="167"/>
      <c r="D704" s="160" t="s">
        <v>147</v>
      </c>
      <c r="E704" s="168" t="s">
        <v>3</v>
      </c>
      <c r="F704" s="169" t="s">
        <v>773</v>
      </c>
      <c r="H704" s="170">
        <v>0.56299999999999994</v>
      </c>
      <c r="I704" s="171"/>
      <c r="L704" s="167"/>
      <c r="M704" s="172"/>
      <c r="N704" s="173"/>
      <c r="O704" s="173"/>
      <c r="P704" s="173"/>
      <c r="Q704" s="173"/>
      <c r="R704" s="173"/>
      <c r="S704" s="173"/>
      <c r="T704" s="174"/>
      <c r="AT704" s="168" t="s">
        <v>147</v>
      </c>
      <c r="AU704" s="168" t="s">
        <v>81</v>
      </c>
      <c r="AV704" s="14" t="s">
        <v>81</v>
      </c>
      <c r="AW704" s="14" t="s">
        <v>32</v>
      </c>
      <c r="AX704" s="14" t="s">
        <v>71</v>
      </c>
      <c r="AY704" s="168" t="s">
        <v>136</v>
      </c>
    </row>
    <row r="705" spans="1:65" s="14" customFormat="1">
      <c r="B705" s="167"/>
      <c r="D705" s="160" t="s">
        <v>147</v>
      </c>
      <c r="E705" s="168" t="s">
        <v>3</v>
      </c>
      <c r="F705" s="169" t="s">
        <v>774</v>
      </c>
      <c r="H705" s="170">
        <v>0.4</v>
      </c>
      <c r="I705" s="171"/>
      <c r="L705" s="167"/>
      <c r="M705" s="172"/>
      <c r="N705" s="173"/>
      <c r="O705" s="173"/>
      <c r="P705" s="173"/>
      <c r="Q705" s="173"/>
      <c r="R705" s="173"/>
      <c r="S705" s="173"/>
      <c r="T705" s="174"/>
      <c r="AT705" s="168" t="s">
        <v>147</v>
      </c>
      <c r="AU705" s="168" t="s">
        <v>81</v>
      </c>
      <c r="AV705" s="14" t="s">
        <v>81</v>
      </c>
      <c r="AW705" s="14" t="s">
        <v>32</v>
      </c>
      <c r="AX705" s="14" t="s">
        <v>71</v>
      </c>
      <c r="AY705" s="168" t="s">
        <v>136</v>
      </c>
    </row>
    <row r="706" spans="1:65" s="14" customFormat="1">
      <c r="B706" s="167"/>
      <c r="D706" s="160" t="s">
        <v>147</v>
      </c>
      <c r="E706" s="168" t="s">
        <v>3</v>
      </c>
      <c r="F706" s="169" t="s">
        <v>775</v>
      </c>
      <c r="H706" s="170">
        <v>1.8</v>
      </c>
      <c r="I706" s="171"/>
      <c r="L706" s="167"/>
      <c r="M706" s="172"/>
      <c r="N706" s="173"/>
      <c r="O706" s="173"/>
      <c r="P706" s="173"/>
      <c r="Q706" s="173"/>
      <c r="R706" s="173"/>
      <c r="S706" s="173"/>
      <c r="T706" s="174"/>
      <c r="AT706" s="168" t="s">
        <v>147</v>
      </c>
      <c r="AU706" s="168" t="s">
        <v>81</v>
      </c>
      <c r="AV706" s="14" t="s">
        <v>81</v>
      </c>
      <c r="AW706" s="14" t="s">
        <v>32</v>
      </c>
      <c r="AX706" s="14" t="s">
        <v>71</v>
      </c>
      <c r="AY706" s="168" t="s">
        <v>136</v>
      </c>
    </row>
    <row r="707" spans="1:65" s="14" customFormat="1">
      <c r="B707" s="167"/>
      <c r="D707" s="160" t="s">
        <v>147</v>
      </c>
      <c r="E707" s="168" t="s">
        <v>3</v>
      </c>
      <c r="F707" s="169" t="s">
        <v>776</v>
      </c>
      <c r="H707" s="170">
        <v>0.56299999999999994</v>
      </c>
      <c r="I707" s="171"/>
      <c r="L707" s="167"/>
      <c r="M707" s="172"/>
      <c r="N707" s="173"/>
      <c r="O707" s="173"/>
      <c r="P707" s="173"/>
      <c r="Q707" s="173"/>
      <c r="R707" s="173"/>
      <c r="S707" s="173"/>
      <c r="T707" s="174"/>
      <c r="AT707" s="168" t="s">
        <v>147</v>
      </c>
      <c r="AU707" s="168" t="s">
        <v>81</v>
      </c>
      <c r="AV707" s="14" t="s">
        <v>81</v>
      </c>
      <c r="AW707" s="14" t="s">
        <v>32</v>
      </c>
      <c r="AX707" s="14" t="s">
        <v>71</v>
      </c>
      <c r="AY707" s="168" t="s">
        <v>136</v>
      </c>
    </row>
    <row r="708" spans="1:65" s="14" customFormat="1">
      <c r="B708" s="167"/>
      <c r="D708" s="160" t="s">
        <v>147</v>
      </c>
      <c r="E708" s="168" t="s">
        <v>3</v>
      </c>
      <c r="F708" s="169" t="s">
        <v>777</v>
      </c>
      <c r="H708" s="170">
        <v>0.96</v>
      </c>
      <c r="I708" s="171"/>
      <c r="L708" s="167"/>
      <c r="M708" s="172"/>
      <c r="N708" s="173"/>
      <c r="O708" s="173"/>
      <c r="P708" s="173"/>
      <c r="Q708" s="173"/>
      <c r="R708" s="173"/>
      <c r="S708" s="173"/>
      <c r="T708" s="174"/>
      <c r="AT708" s="168" t="s">
        <v>147</v>
      </c>
      <c r="AU708" s="168" t="s">
        <v>81</v>
      </c>
      <c r="AV708" s="14" t="s">
        <v>81</v>
      </c>
      <c r="AW708" s="14" t="s">
        <v>32</v>
      </c>
      <c r="AX708" s="14" t="s">
        <v>71</v>
      </c>
      <c r="AY708" s="168" t="s">
        <v>136</v>
      </c>
    </row>
    <row r="709" spans="1:65" s="16" customFormat="1">
      <c r="B709" s="183"/>
      <c r="D709" s="160" t="s">
        <v>147</v>
      </c>
      <c r="E709" s="184" t="s">
        <v>3</v>
      </c>
      <c r="F709" s="185" t="s">
        <v>153</v>
      </c>
      <c r="H709" s="186">
        <v>4.2859999999999996</v>
      </c>
      <c r="I709" s="187"/>
      <c r="L709" s="183"/>
      <c r="M709" s="188"/>
      <c r="N709" s="189"/>
      <c r="O709" s="189"/>
      <c r="P709" s="189"/>
      <c r="Q709" s="189"/>
      <c r="R709" s="189"/>
      <c r="S709" s="189"/>
      <c r="T709" s="190"/>
      <c r="AT709" s="184" t="s">
        <v>147</v>
      </c>
      <c r="AU709" s="184" t="s">
        <v>81</v>
      </c>
      <c r="AV709" s="16" t="s">
        <v>143</v>
      </c>
      <c r="AW709" s="16" t="s">
        <v>32</v>
      </c>
      <c r="AX709" s="16" t="s">
        <v>79</v>
      </c>
      <c r="AY709" s="184" t="s">
        <v>136</v>
      </c>
    </row>
    <row r="710" spans="1:65" s="2" customFormat="1" ht="37.9" customHeight="1">
      <c r="A710" s="34"/>
      <c r="B710" s="140"/>
      <c r="C710" s="141" t="s">
        <v>778</v>
      </c>
      <c r="D710" s="141" t="s">
        <v>139</v>
      </c>
      <c r="E710" s="142" t="s">
        <v>779</v>
      </c>
      <c r="F710" s="143" t="s">
        <v>780</v>
      </c>
      <c r="G710" s="144" t="s">
        <v>207</v>
      </c>
      <c r="H710" s="145">
        <v>1</v>
      </c>
      <c r="I710" s="146"/>
      <c r="J710" s="147">
        <f>ROUND(I710*H710,2)</f>
        <v>0</v>
      </c>
      <c r="K710" s="143" t="s">
        <v>142</v>
      </c>
      <c r="L710" s="35"/>
      <c r="M710" s="148" t="s">
        <v>3</v>
      </c>
      <c r="N710" s="149" t="s">
        <v>42</v>
      </c>
      <c r="O710" s="55"/>
      <c r="P710" s="150">
        <f>O710*H710</f>
        <v>0</v>
      </c>
      <c r="Q710" s="150">
        <v>2.1800000000000001E-3</v>
      </c>
      <c r="R710" s="150">
        <f>Q710*H710</f>
        <v>2.1800000000000001E-3</v>
      </c>
      <c r="S710" s="150">
        <v>0</v>
      </c>
      <c r="T710" s="151">
        <f>S710*H710</f>
        <v>0</v>
      </c>
      <c r="U710" s="34"/>
      <c r="V710" s="34"/>
      <c r="W710" s="34"/>
      <c r="X710" s="34"/>
      <c r="Y710" s="34"/>
      <c r="Z710" s="34"/>
      <c r="AA710" s="34"/>
      <c r="AB710" s="34"/>
      <c r="AC710" s="34"/>
      <c r="AD710" s="34"/>
      <c r="AE710" s="34"/>
      <c r="AR710" s="152" t="s">
        <v>283</v>
      </c>
      <c r="AT710" s="152" t="s">
        <v>139</v>
      </c>
      <c r="AU710" s="152" t="s">
        <v>81</v>
      </c>
      <c r="AY710" s="19" t="s">
        <v>136</v>
      </c>
      <c r="BE710" s="153">
        <f>IF(N710="základní",J710,0)</f>
        <v>0</v>
      </c>
      <c r="BF710" s="153">
        <f>IF(N710="snížená",J710,0)</f>
        <v>0</v>
      </c>
      <c r="BG710" s="153">
        <f>IF(N710="zákl. přenesená",J710,0)</f>
        <v>0</v>
      </c>
      <c r="BH710" s="153">
        <f>IF(N710="sníž. přenesená",J710,0)</f>
        <v>0</v>
      </c>
      <c r="BI710" s="153">
        <f>IF(N710="nulová",J710,0)</f>
        <v>0</v>
      </c>
      <c r="BJ710" s="19" t="s">
        <v>79</v>
      </c>
      <c r="BK710" s="153">
        <f>ROUND(I710*H710,2)</f>
        <v>0</v>
      </c>
      <c r="BL710" s="19" t="s">
        <v>283</v>
      </c>
      <c r="BM710" s="152" t="s">
        <v>781</v>
      </c>
    </row>
    <row r="711" spans="1:65" s="2" customFormat="1">
      <c r="A711" s="34"/>
      <c r="B711" s="35"/>
      <c r="C711" s="34"/>
      <c r="D711" s="154" t="s">
        <v>145</v>
      </c>
      <c r="E711" s="34"/>
      <c r="F711" s="155" t="s">
        <v>782</v>
      </c>
      <c r="G711" s="34"/>
      <c r="H711" s="34"/>
      <c r="I711" s="156"/>
      <c r="J711" s="34"/>
      <c r="K711" s="34"/>
      <c r="L711" s="35"/>
      <c r="M711" s="157"/>
      <c r="N711" s="158"/>
      <c r="O711" s="55"/>
      <c r="P711" s="55"/>
      <c r="Q711" s="55"/>
      <c r="R711" s="55"/>
      <c r="S711" s="55"/>
      <c r="T711" s="56"/>
      <c r="U711" s="34"/>
      <c r="V711" s="34"/>
      <c r="W711" s="34"/>
      <c r="X711" s="34"/>
      <c r="Y711" s="34"/>
      <c r="Z711" s="34"/>
      <c r="AA711" s="34"/>
      <c r="AB711" s="34"/>
      <c r="AC711" s="34"/>
      <c r="AD711" s="34"/>
      <c r="AE711" s="34"/>
      <c r="AT711" s="19" t="s">
        <v>145</v>
      </c>
      <c r="AU711" s="19" t="s">
        <v>81</v>
      </c>
    </row>
    <row r="712" spans="1:65" s="13" customFormat="1" ht="22.5">
      <c r="B712" s="159"/>
      <c r="D712" s="160" t="s">
        <v>147</v>
      </c>
      <c r="E712" s="161" t="s">
        <v>3</v>
      </c>
      <c r="F712" s="162" t="s">
        <v>783</v>
      </c>
      <c r="H712" s="161" t="s">
        <v>3</v>
      </c>
      <c r="I712" s="163"/>
      <c r="L712" s="159"/>
      <c r="M712" s="164"/>
      <c r="N712" s="165"/>
      <c r="O712" s="165"/>
      <c r="P712" s="165"/>
      <c r="Q712" s="165"/>
      <c r="R712" s="165"/>
      <c r="S712" s="165"/>
      <c r="T712" s="166"/>
      <c r="AT712" s="161" t="s">
        <v>147</v>
      </c>
      <c r="AU712" s="161" t="s">
        <v>81</v>
      </c>
      <c r="AV712" s="13" t="s">
        <v>79</v>
      </c>
      <c r="AW712" s="13" t="s">
        <v>32</v>
      </c>
      <c r="AX712" s="13" t="s">
        <v>71</v>
      </c>
      <c r="AY712" s="161" t="s">
        <v>136</v>
      </c>
    </row>
    <row r="713" spans="1:65" s="13" customFormat="1" ht="22.5">
      <c r="B713" s="159"/>
      <c r="D713" s="160" t="s">
        <v>147</v>
      </c>
      <c r="E713" s="161" t="s">
        <v>3</v>
      </c>
      <c r="F713" s="162" t="s">
        <v>784</v>
      </c>
      <c r="H713" s="161" t="s">
        <v>3</v>
      </c>
      <c r="I713" s="163"/>
      <c r="L713" s="159"/>
      <c r="M713" s="164"/>
      <c r="N713" s="165"/>
      <c r="O713" s="165"/>
      <c r="P713" s="165"/>
      <c r="Q713" s="165"/>
      <c r="R713" s="165"/>
      <c r="S713" s="165"/>
      <c r="T713" s="166"/>
      <c r="AT713" s="161" t="s">
        <v>147</v>
      </c>
      <c r="AU713" s="161" t="s">
        <v>81</v>
      </c>
      <c r="AV713" s="13" t="s">
        <v>79</v>
      </c>
      <c r="AW713" s="13" t="s">
        <v>32</v>
      </c>
      <c r="AX713" s="13" t="s">
        <v>71</v>
      </c>
      <c r="AY713" s="161" t="s">
        <v>136</v>
      </c>
    </row>
    <row r="714" spans="1:65" s="14" customFormat="1">
      <c r="B714" s="167"/>
      <c r="D714" s="160" t="s">
        <v>147</v>
      </c>
      <c r="E714" s="168" t="s">
        <v>3</v>
      </c>
      <c r="F714" s="169" t="s">
        <v>785</v>
      </c>
      <c r="H714" s="170">
        <v>1</v>
      </c>
      <c r="I714" s="171"/>
      <c r="L714" s="167"/>
      <c r="M714" s="172"/>
      <c r="N714" s="173"/>
      <c r="O714" s="173"/>
      <c r="P714" s="173"/>
      <c r="Q714" s="173"/>
      <c r="R714" s="173"/>
      <c r="S714" s="173"/>
      <c r="T714" s="174"/>
      <c r="AT714" s="168" t="s">
        <v>147</v>
      </c>
      <c r="AU714" s="168" t="s">
        <v>81</v>
      </c>
      <c r="AV714" s="14" t="s">
        <v>81</v>
      </c>
      <c r="AW714" s="14" t="s">
        <v>32</v>
      </c>
      <c r="AX714" s="14" t="s">
        <v>79</v>
      </c>
      <c r="AY714" s="168" t="s">
        <v>136</v>
      </c>
    </row>
    <row r="715" spans="1:65" s="2" customFormat="1" ht="37.9" customHeight="1">
      <c r="A715" s="34"/>
      <c r="B715" s="140"/>
      <c r="C715" s="141" t="s">
        <v>786</v>
      </c>
      <c r="D715" s="141" t="s">
        <v>139</v>
      </c>
      <c r="E715" s="142" t="s">
        <v>787</v>
      </c>
      <c r="F715" s="143" t="s">
        <v>788</v>
      </c>
      <c r="G715" s="144" t="s">
        <v>207</v>
      </c>
      <c r="H715" s="145">
        <v>5</v>
      </c>
      <c r="I715" s="146"/>
      <c r="J715" s="147">
        <f>ROUND(I715*H715,2)</f>
        <v>0</v>
      </c>
      <c r="K715" s="143" t="s">
        <v>142</v>
      </c>
      <c r="L715" s="35"/>
      <c r="M715" s="148" t="s">
        <v>3</v>
      </c>
      <c r="N715" s="149" t="s">
        <v>42</v>
      </c>
      <c r="O715" s="55"/>
      <c r="P715" s="150">
        <f>O715*H715</f>
        <v>0</v>
      </c>
      <c r="Q715" s="150">
        <v>4.3499999999999997E-3</v>
      </c>
      <c r="R715" s="150">
        <f>Q715*H715</f>
        <v>2.1749999999999999E-2</v>
      </c>
      <c r="S715" s="150">
        <v>0</v>
      </c>
      <c r="T715" s="151">
        <f>S715*H715</f>
        <v>0</v>
      </c>
      <c r="U715" s="34"/>
      <c r="V715" s="34"/>
      <c r="W715" s="34"/>
      <c r="X715" s="34"/>
      <c r="Y715" s="34"/>
      <c r="Z715" s="34"/>
      <c r="AA715" s="34"/>
      <c r="AB715" s="34"/>
      <c r="AC715" s="34"/>
      <c r="AD715" s="34"/>
      <c r="AE715" s="34"/>
      <c r="AR715" s="152" t="s">
        <v>283</v>
      </c>
      <c r="AT715" s="152" t="s">
        <v>139</v>
      </c>
      <c r="AU715" s="152" t="s">
        <v>81</v>
      </c>
      <c r="AY715" s="19" t="s">
        <v>136</v>
      </c>
      <c r="BE715" s="153">
        <f>IF(N715="základní",J715,0)</f>
        <v>0</v>
      </c>
      <c r="BF715" s="153">
        <f>IF(N715="snížená",J715,0)</f>
        <v>0</v>
      </c>
      <c r="BG715" s="153">
        <f>IF(N715="zákl. přenesená",J715,0)</f>
        <v>0</v>
      </c>
      <c r="BH715" s="153">
        <f>IF(N715="sníž. přenesená",J715,0)</f>
        <v>0</v>
      </c>
      <c r="BI715" s="153">
        <f>IF(N715="nulová",J715,0)</f>
        <v>0</v>
      </c>
      <c r="BJ715" s="19" t="s">
        <v>79</v>
      </c>
      <c r="BK715" s="153">
        <f>ROUND(I715*H715,2)</f>
        <v>0</v>
      </c>
      <c r="BL715" s="19" t="s">
        <v>283</v>
      </c>
      <c r="BM715" s="152" t="s">
        <v>789</v>
      </c>
    </row>
    <row r="716" spans="1:65" s="2" customFormat="1">
      <c r="A716" s="34"/>
      <c r="B716" s="35"/>
      <c r="C716" s="34"/>
      <c r="D716" s="154" t="s">
        <v>145</v>
      </c>
      <c r="E716" s="34"/>
      <c r="F716" s="155" t="s">
        <v>790</v>
      </c>
      <c r="G716" s="34"/>
      <c r="H716" s="34"/>
      <c r="I716" s="156"/>
      <c r="J716" s="34"/>
      <c r="K716" s="34"/>
      <c r="L716" s="35"/>
      <c r="M716" s="157"/>
      <c r="N716" s="158"/>
      <c r="O716" s="55"/>
      <c r="P716" s="55"/>
      <c r="Q716" s="55"/>
      <c r="R716" s="55"/>
      <c r="S716" s="55"/>
      <c r="T716" s="56"/>
      <c r="U716" s="34"/>
      <c r="V716" s="34"/>
      <c r="W716" s="34"/>
      <c r="X716" s="34"/>
      <c r="Y716" s="34"/>
      <c r="Z716" s="34"/>
      <c r="AA716" s="34"/>
      <c r="AB716" s="34"/>
      <c r="AC716" s="34"/>
      <c r="AD716" s="34"/>
      <c r="AE716" s="34"/>
      <c r="AT716" s="19" t="s">
        <v>145</v>
      </c>
      <c r="AU716" s="19" t="s">
        <v>81</v>
      </c>
    </row>
    <row r="717" spans="1:65" s="13" customFormat="1" ht="22.5">
      <c r="B717" s="159"/>
      <c r="D717" s="160" t="s">
        <v>147</v>
      </c>
      <c r="E717" s="161" t="s">
        <v>3</v>
      </c>
      <c r="F717" s="162" t="s">
        <v>783</v>
      </c>
      <c r="H717" s="161" t="s">
        <v>3</v>
      </c>
      <c r="I717" s="163"/>
      <c r="L717" s="159"/>
      <c r="M717" s="164"/>
      <c r="N717" s="165"/>
      <c r="O717" s="165"/>
      <c r="P717" s="165"/>
      <c r="Q717" s="165"/>
      <c r="R717" s="165"/>
      <c r="S717" s="165"/>
      <c r="T717" s="166"/>
      <c r="AT717" s="161" t="s">
        <v>147</v>
      </c>
      <c r="AU717" s="161" t="s">
        <v>81</v>
      </c>
      <c r="AV717" s="13" t="s">
        <v>79</v>
      </c>
      <c r="AW717" s="13" t="s">
        <v>32</v>
      </c>
      <c r="AX717" s="13" t="s">
        <v>71</v>
      </c>
      <c r="AY717" s="161" t="s">
        <v>136</v>
      </c>
    </row>
    <row r="718" spans="1:65" s="14" customFormat="1">
      <c r="B718" s="167"/>
      <c r="D718" s="160" t="s">
        <v>147</v>
      </c>
      <c r="E718" s="168" t="s">
        <v>3</v>
      </c>
      <c r="F718" s="169" t="s">
        <v>387</v>
      </c>
      <c r="H718" s="170">
        <v>1</v>
      </c>
      <c r="I718" s="171"/>
      <c r="L718" s="167"/>
      <c r="M718" s="172"/>
      <c r="N718" s="173"/>
      <c r="O718" s="173"/>
      <c r="P718" s="173"/>
      <c r="Q718" s="173"/>
      <c r="R718" s="173"/>
      <c r="S718" s="173"/>
      <c r="T718" s="174"/>
      <c r="AT718" s="168" t="s">
        <v>147</v>
      </c>
      <c r="AU718" s="168" t="s">
        <v>81</v>
      </c>
      <c r="AV718" s="14" t="s">
        <v>81</v>
      </c>
      <c r="AW718" s="14" t="s">
        <v>32</v>
      </c>
      <c r="AX718" s="14" t="s">
        <v>71</v>
      </c>
      <c r="AY718" s="168" t="s">
        <v>136</v>
      </c>
    </row>
    <row r="719" spans="1:65" s="14" customFormat="1">
      <c r="B719" s="167"/>
      <c r="D719" s="160" t="s">
        <v>147</v>
      </c>
      <c r="E719" s="168" t="s">
        <v>3</v>
      </c>
      <c r="F719" s="169" t="s">
        <v>389</v>
      </c>
      <c r="H719" s="170">
        <v>2</v>
      </c>
      <c r="I719" s="171"/>
      <c r="L719" s="167"/>
      <c r="M719" s="172"/>
      <c r="N719" s="173"/>
      <c r="O719" s="173"/>
      <c r="P719" s="173"/>
      <c r="Q719" s="173"/>
      <c r="R719" s="173"/>
      <c r="S719" s="173"/>
      <c r="T719" s="174"/>
      <c r="AT719" s="168" t="s">
        <v>147</v>
      </c>
      <c r="AU719" s="168" t="s">
        <v>81</v>
      </c>
      <c r="AV719" s="14" t="s">
        <v>81</v>
      </c>
      <c r="AW719" s="14" t="s">
        <v>32</v>
      </c>
      <c r="AX719" s="14" t="s">
        <v>71</v>
      </c>
      <c r="AY719" s="168" t="s">
        <v>136</v>
      </c>
    </row>
    <row r="720" spans="1:65" s="14" customFormat="1">
      <c r="B720" s="167"/>
      <c r="D720" s="160" t="s">
        <v>147</v>
      </c>
      <c r="E720" s="168" t="s">
        <v>3</v>
      </c>
      <c r="F720" s="169" t="s">
        <v>382</v>
      </c>
      <c r="H720" s="170">
        <v>1</v>
      </c>
      <c r="I720" s="171"/>
      <c r="L720" s="167"/>
      <c r="M720" s="172"/>
      <c r="N720" s="173"/>
      <c r="O720" s="173"/>
      <c r="P720" s="173"/>
      <c r="Q720" s="173"/>
      <c r="R720" s="173"/>
      <c r="S720" s="173"/>
      <c r="T720" s="174"/>
      <c r="AT720" s="168" t="s">
        <v>147</v>
      </c>
      <c r="AU720" s="168" t="s">
        <v>81</v>
      </c>
      <c r="AV720" s="14" t="s">
        <v>81</v>
      </c>
      <c r="AW720" s="14" t="s">
        <v>32</v>
      </c>
      <c r="AX720" s="14" t="s">
        <v>71</v>
      </c>
      <c r="AY720" s="168" t="s">
        <v>136</v>
      </c>
    </row>
    <row r="721" spans="1:65" s="14" customFormat="1">
      <c r="B721" s="167"/>
      <c r="D721" s="160" t="s">
        <v>147</v>
      </c>
      <c r="E721" s="168" t="s">
        <v>3</v>
      </c>
      <c r="F721" s="169" t="s">
        <v>393</v>
      </c>
      <c r="H721" s="170">
        <v>1</v>
      </c>
      <c r="I721" s="171"/>
      <c r="L721" s="167"/>
      <c r="M721" s="172"/>
      <c r="N721" s="173"/>
      <c r="O721" s="173"/>
      <c r="P721" s="173"/>
      <c r="Q721" s="173"/>
      <c r="R721" s="173"/>
      <c r="S721" s="173"/>
      <c r="T721" s="174"/>
      <c r="AT721" s="168" t="s">
        <v>147</v>
      </c>
      <c r="AU721" s="168" t="s">
        <v>81</v>
      </c>
      <c r="AV721" s="14" t="s">
        <v>81</v>
      </c>
      <c r="AW721" s="14" t="s">
        <v>32</v>
      </c>
      <c r="AX721" s="14" t="s">
        <v>71</v>
      </c>
      <c r="AY721" s="168" t="s">
        <v>136</v>
      </c>
    </row>
    <row r="722" spans="1:65" s="16" customFormat="1">
      <c r="B722" s="183"/>
      <c r="D722" s="160" t="s">
        <v>147</v>
      </c>
      <c r="E722" s="184" t="s">
        <v>3</v>
      </c>
      <c r="F722" s="185" t="s">
        <v>153</v>
      </c>
      <c r="H722" s="186">
        <v>5</v>
      </c>
      <c r="I722" s="187"/>
      <c r="L722" s="183"/>
      <c r="M722" s="188"/>
      <c r="N722" s="189"/>
      <c r="O722" s="189"/>
      <c r="P722" s="189"/>
      <c r="Q722" s="189"/>
      <c r="R722" s="189"/>
      <c r="S722" s="189"/>
      <c r="T722" s="190"/>
      <c r="AT722" s="184" t="s">
        <v>147</v>
      </c>
      <c r="AU722" s="184" t="s">
        <v>81</v>
      </c>
      <c r="AV722" s="16" t="s">
        <v>143</v>
      </c>
      <c r="AW722" s="16" t="s">
        <v>32</v>
      </c>
      <c r="AX722" s="16" t="s">
        <v>79</v>
      </c>
      <c r="AY722" s="184" t="s">
        <v>136</v>
      </c>
    </row>
    <row r="723" spans="1:65" s="2" customFormat="1" ht="24.2" customHeight="1">
      <c r="A723" s="34"/>
      <c r="B723" s="140"/>
      <c r="C723" s="141" t="s">
        <v>791</v>
      </c>
      <c r="D723" s="141" t="s">
        <v>139</v>
      </c>
      <c r="E723" s="142" t="s">
        <v>792</v>
      </c>
      <c r="F723" s="143" t="s">
        <v>793</v>
      </c>
      <c r="G723" s="144" t="s">
        <v>87</v>
      </c>
      <c r="H723" s="145">
        <v>5.4359999999999999</v>
      </c>
      <c r="I723" s="146"/>
      <c r="J723" s="147">
        <f>ROUND(I723*H723,2)</f>
        <v>0</v>
      </c>
      <c r="K723" s="143" t="s">
        <v>142</v>
      </c>
      <c r="L723" s="35"/>
      <c r="M723" s="148" t="s">
        <v>3</v>
      </c>
      <c r="N723" s="149" t="s">
        <v>42</v>
      </c>
      <c r="O723" s="55"/>
      <c r="P723" s="150">
        <f>O723*H723</f>
        <v>0</v>
      </c>
      <c r="Q723" s="150">
        <v>2.9999999999999997E-4</v>
      </c>
      <c r="R723" s="150">
        <f>Q723*H723</f>
        <v>1.6307999999999997E-3</v>
      </c>
      <c r="S723" s="150">
        <v>0</v>
      </c>
      <c r="T723" s="151">
        <f>S723*H723</f>
        <v>0</v>
      </c>
      <c r="U723" s="34"/>
      <c r="V723" s="34"/>
      <c r="W723" s="34"/>
      <c r="X723" s="34"/>
      <c r="Y723" s="34"/>
      <c r="Z723" s="34"/>
      <c r="AA723" s="34"/>
      <c r="AB723" s="34"/>
      <c r="AC723" s="34"/>
      <c r="AD723" s="34"/>
      <c r="AE723" s="34"/>
      <c r="AR723" s="152" t="s">
        <v>283</v>
      </c>
      <c r="AT723" s="152" t="s">
        <v>139</v>
      </c>
      <c r="AU723" s="152" t="s">
        <v>81</v>
      </c>
      <c r="AY723" s="19" t="s">
        <v>136</v>
      </c>
      <c r="BE723" s="153">
        <f>IF(N723="základní",J723,0)</f>
        <v>0</v>
      </c>
      <c r="BF723" s="153">
        <f>IF(N723="snížená",J723,0)</f>
        <v>0</v>
      </c>
      <c r="BG723" s="153">
        <f>IF(N723="zákl. přenesená",J723,0)</f>
        <v>0</v>
      </c>
      <c r="BH723" s="153">
        <f>IF(N723="sníž. přenesená",J723,0)</f>
        <v>0</v>
      </c>
      <c r="BI723" s="153">
        <f>IF(N723="nulová",J723,0)</f>
        <v>0</v>
      </c>
      <c r="BJ723" s="19" t="s">
        <v>79</v>
      </c>
      <c r="BK723" s="153">
        <f>ROUND(I723*H723,2)</f>
        <v>0</v>
      </c>
      <c r="BL723" s="19" t="s">
        <v>283</v>
      </c>
      <c r="BM723" s="152" t="s">
        <v>794</v>
      </c>
    </row>
    <row r="724" spans="1:65" s="2" customFormat="1">
      <c r="A724" s="34"/>
      <c r="B724" s="35"/>
      <c r="C724" s="34"/>
      <c r="D724" s="154" t="s">
        <v>145</v>
      </c>
      <c r="E724" s="34"/>
      <c r="F724" s="155" t="s">
        <v>795</v>
      </c>
      <c r="G724" s="34"/>
      <c r="H724" s="34"/>
      <c r="I724" s="156"/>
      <c r="J724" s="34"/>
      <c r="K724" s="34"/>
      <c r="L724" s="35"/>
      <c r="M724" s="157"/>
      <c r="N724" s="158"/>
      <c r="O724" s="55"/>
      <c r="P724" s="55"/>
      <c r="Q724" s="55"/>
      <c r="R724" s="55"/>
      <c r="S724" s="55"/>
      <c r="T724" s="56"/>
      <c r="U724" s="34"/>
      <c r="V724" s="34"/>
      <c r="W724" s="34"/>
      <c r="X724" s="34"/>
      <c r="Y724" s="34"/>
      <c r="Z724" s="34"/>
      <c r="AA724" s="34"/>
      <c r="AB724" s="34"/>
      <c r="AC724" s="34"/>
      <c r="AD724" s="34"/>
      <c r="AE724" s="34"/>
      <c r="AT724" s="19" t="s">
        <v>145</v>
      </c>
      <c r="AU724" s="19" t="s">
        <v>81</v>
      </c>
    </row>
    <row r="725" spans="1:65" s="13" customFormat="1" ht="22.5">
      <c r="B725" s="159"/>
      <c r="D725" s="160" t="s">
        <v>147</v>
      </c>
      <c r="E725" s="161" t="s">
        <v>3</v>
      </c>
      <c r="F725" s="162" t="s">
        <v>796</v>
      </c>
      <c r="H725" s="161" t="s">
        <v>3</v>
      </c>
      <c r="I725" s="163"/>
      <c r="L725" s="159"/>
      <c r="M725" s="164"/>
      <c r="N725" s="165"/>
      <c r="O725" s="165"/>
      <c r="P725" s="165"/>
      <c r="Q725" s="165"/>
      <c r="R725" s="165"/>
      <c r="S725" s="165"/>
      <c r="T725" s="166"/>
      <c r="AT725" s="161" t="s">
        <v>147</v>
      </c>
      <c r="AU725" s="161" t="s">
        <v>81</v>
      </c>
      <c r="AV725" s="13" t="s">
        <v>79</v>
      </c>
      <c r="AW725" s="13" t="s">
        <v>32</v>
      </c>
      <c r="AX725" s="13" t="s">
        <v>71</v>
      </c>
      <c r="AY725" s="161" t="s">
        <v>136</v>
      </c>
    </row>
    <row r="726" spans="1:65" s="14" customFormat="1">
      <c r="B726" s="167"/>
      <c r="D726" s="160" t="s">
        <v>147</v>
      </c>
      <c r="E726" s="168" t="s">
        <v>3</v>
      </c>
      <c r="F726" s="169" t="s">
        <v>797</v>
      </c>
      <c r="H726" s="170">
        <v>0.56299999999999994</v>
      </c>
      <c r="I726" s="171"/>
      <c r="L726" s="167"/>
      <c r="M726" s="172"/>
      <c r="N726" s="173"/>
      <c r="O726" s="173"/>
      <c r="P726" s="173"/>
      <c r="Q726" s="173"/>
      <c r="R726" s="173"/>
      <c r="S726" s="173"/>
      <c r="T726" s="174"/>
      <c r="AT726" s="168" t="s">
        <v>147</v>
      </c>
      <c r="AU726" s="168" t="s">
        <v>81</v>
      </c>
      <c r="AV726" s="14" t="s">
        <v>81</v>
      </c>
      <c r="AW726" s="14" t="s">
        <v>32</v>
      </c>
      <c r="AX726" s="14" t="s">
        <v>71</v>
      </c>
      <c r="AY726" s="168" t="s">
        <v>136</v>
      </c>
    </row>
    <row r="727" spans="1:65" s="14" customFormat="1">
      <c r="B727" s="167"/>
      <c r="D727" s="160" t="s">
        <v>147</v>
      </c>
      <c r="E727" s="168" t="s">
        <v>3</v>
      </c>
      <c r="F727" s="169" t="s">
        <v>775</v>
      </c>
      <c r="H727" s="170">
        <v>1.8</v>
      </c>
      <c r="I727" s="171"/>
      <c r="L727" s="167"/>
      <c r="M727" s="172"/>
      <c r="N727" s="173"/>
      <c r="O727" s="173"/>
      <c r="P727" s="173"/>
      <c r="Q727" s="173"/>
      <c r="R727" s="173"/>
      <c r="S727" s="173"/>
      <c r="T727" s="174"/>
      <c r="AT727" s="168" t="s">
        <v>147</v>
      </c>
      <c r="AU727" s="168" t="s">
        <v>81</v>
      </c>
      <c r="AV727" s="14" t="s">
        <v>81</v>
      </c>
      <c r="AW727" s="14" t="s">
        <v>32</v>
      </c>
      <c r="AX727" s="14" t="s">
        <v>71</v>
      </c>
      <c r="AY727" s="168" t="s">
        <v>136</v>
      </c>
    </row>
    <row r="728" spans="1:65" s="14" customFormat="1">
      <c r="B728" s="167"/>
      <c r="D728" s="160" t="s">
        <v>147</v>
      </c>
      <c r="E728" s="168" t="s">
        <v>3</v>
      </c>
      <c r="F728" s="169" t="s">
        <v>798</v>
      </c>
      <c r="H728" s="170">
        <v>0.56299999999999994</v>
      </c>
      <c r="I728" s="171"/>
      <c r="L728" s="167"/>
      <c r="M728" s="172"/>
      <c r="N728" s="173"/>
      <c r="O728" s="173"/>
      <c r="P728" s="173"/>
      <c r="Q728" s="173"/>
      <c r="R728" s="173"/>
      <c r="S728" s="173"/>
      <c r="T728" s="174"/>
      <c r="AT728" s="168" t="s">
        <v>147</v>
      </c>
      <c r="AU728" s="168" t="s">
        <v>81</v>
      </c>
      <c r="AV728" s="14" t="s">
        <v>81</v>
      </c>
      <c r="AW728" s="14" t="s">
        <v>32</v>
      </c>
      <c r="AX728" s="14" t="s">
        <v>71</v>
      </c>
      <c r="AY728" s="168" t="s">
        <v>136</v>
      </c>
    </row>
    <row r="729" spans="1:65" s="15" customFormat="1">
      <c r="B729" s="175"/>
      <c r="D729" s="160" t="s">
        <v>147</v>
      </c>
      <c r="E729" s="176" t="s">
        <v>3</v>
      </c>
      <c r="F729" s="177" t="s">
        <v>152</v>
      </c>
      <c r="H729" s="178">
        <v>2.9260000000000002</v>
      </c>
      <c r="I729" s="179"/>
      <c r="L729" s="175"/>
      <c r="M729" s="180"/>
      <c r="N729" s="181"/>
      <c r="O729" s="181"/>
      <c r="P729" s="181"/>
      <c r="Q729" s="181"/>
      <c r="R729" s="181"/>
      <c r="S729" s="181"/>
      <c r="T729" s="182"/>
      <c r="AT729" s="176" t="s">
        <v>147</v>
      </c>
      <c r="AU729" s="176" t="s">
        <v>81</v>
      </c>
      <c r="AV729" s="15" t="s">
        <v>137</v>
      </c>
      <c r="AW729" s="15" t="s">
        <v>32</v>
      </c>
      <c r="AX729" s="15" t="s">
        <v>71</v>
      </c>
      <c r="AY729" s="176" t="s">
        <v>136</v>
      </c>
    </row>
    <row r="730" spans="1:65" s="13" customFormat="1" ht="22.5">
      <c r="B730" s="159"/>
      <c r="D730" s="160" t="s">
        <v>147</v>
      </c>
      <c r="E730" s="161" t="s">
        <v>3</v>
      </c>
      <c r="F730" s="162" t="s">
        <v>784</v>
      </c>
      <c r="H730" s="161" t="s">
        <v>3</v>
      </c>
      <c r="I730" s="163"/>
      <c r="L730" s="159"/>
      <c r="M730" s="164"/>
      <c r="N730" s="165"/>
      <c r="O730" s="165"/>
      <c r="P730" s="165"/>
      <c r="Q730" s="165"/>
      <c r="R730" s="165"/>
      <c r="S730" s="165"/>
      <c r="T730" s="166"/>
      <c r="AT730" s="161" t="s">
        <v>147</v>
      </c>
      <c r="AU730" s="161" t="s">
        <v>81</v>
      </c>
      <c r="AV730" s="13" t="s">
        <v>79</v>
      </c>
      <c r="AW730" s="13" t="s">
        <v>32</v>
      </c>
      <c r="AX730" s="13" t="s">
        <v>71</v>
      </c>
      <c r="AY730" s="161" t="s">
        <v>136</v>
      </c>
    </row>
    <row r="731" spans="1:65" s="14" customFormat="1">
      <c r="B731" s="167"/>
      <c r="D731" s="160" t="s">
        <v>147</v>
      </c>
      <c r="E731" s="168" t="s">
        <v>3</v>
      </c>
      <c r="F731" s="169" t="s">
        <v>774</v>
      </c>
      <c r="H731" s="170">
        <v>0.4</v>
      </c>
      <c r="I731" s="171"/>
      <c r="L731" s="167"/>
      <c r="M731" s="172"/>
      <c r="N731" s="173"/>
      <c r="O731" s="173"/>
      <c r="P731" s="173"/>
      <c r="Q731" s="173"/>
      <c r="R731" s="173"/>
      <c r="S731" s="173"/>
      <c r="T731" s="174"/>
      <c r="AT731" s="168" t="s">
        <v>147</v>
      </c>
      <c r="AU731" s="168" t="s">
        <v>81</v>
      </c>
      <c r="AV731" s="14" t="s">
        <v>81</v>
      </c>
      <c r="AW731" s="14" t="s">
        <v>32</v>
      </c>
      <c r="AX731" s="14" t="s">
        <v>71</v>
      </c>
      <c r="AY731" s="168" t="s">
        <v>136</v>
      </c>
    </row>
    <row r="732" spans="1:65" s="15" customFormat="1">
      <c r="B732" s="175"/>
      <c r="D732" s="160" t="s">
        <v>147</v>
      </c>
      <c r="E732" s="176" t="s">
        <v>3</v>
      </c>
      <c r="F732" s="177" t="s">
        <v>152</v>
      </c>
      <c r="H732" s="178">
        <v>0.4</v>
      </c>
      <c r="I732" s="179"/>
      <c r="L732" s="175"/>
      <c r="M732" s="180"/>
      <c r="N732" s="181"/>
      <c r="O732" s="181"/>
      <c r="P732" s="181"/>
      <c r="Q732" s="181"/>
      <c r="R732" s="181"/>
      <c r="S732" s="181"/>
      <c r="T732" s="182"/>
      <c r="AT732" s="176" t="s">
        <v>147</v>
      </c>
      <c r="AU732" s="176" t="s">
        <v>81</v>
      </c>
      <c r="AV732" s="15" t="s">
        <v>137</v>
      </c>
      <c r="AW732" s="15" t="s">
        <v>32</v>
      </c>
      <c r="AX732" s="15" t="s">
        <v>71</v>
      </c>
      <c r="AY732" s="176" t="s">
        <v>136</v>
      </c>
    </row>
    <row r="733" spans="1:65" s="14" customFormat="1">
      <c r="B733" s="167"/>
      <c r="D733" s="160" t="s">
        <v>147</v>
      </c>
      <c r="E733" s="168" t="s">
        <v>3</v>
      </c>
      <c r="F733" s="169" t="s">
        <v>554</v>
      </c>
      <c r="H733" s="170">
        <v>1.1499999999999999</v>
      </c>
      <c r="I733" s="171"/>
      <c r="L733" s="167"/>
      <c r="M733" s="172"/>
      <c r="N733" s="173"/>
      <c r="O733" s="173"/>
      <c r="P733" s="173"/>
      <c r="Q733" s="173"/>
      <c r="R733" s="173"/>
      <c r="S733" s="173"/>
      <c r="T733" s="174"/>
      <c r="AT733" s="168" t="s">
        <v>147</v>
      </c>
      <c r="AU733" s="168" t="s">
        <v>81</v>
      </c>
      <c r="AV733" s="14" t="s">
        <v>81</v>
      </c>
      <c r="AW733" s="14" t="s">
        <v>32</v>
      </c>
      <c r="AX733" s="14" t="s">
        <v>71</v>
      </c>
      <c r="AY733" s="168" t="s">
        <v>136</v>
      </c>
    </row>
    <row r="734" spans="1:65" s="15" customFormat="1">
      <c r="B734" s="175"/>
      <c r="D734" s="160" t="s">
        <v>147</v>
      </c>
      <c r="E734" s="176" t="s">
        <v>3</v>
      </c>
      <c r="F734" s="177" t="s">
        <v>152</v>
      </c>
      <c r="H734" s="178">
        <v>1.1499999999999999</v>
      </c>
      <c r="I734" s="179"/>
      <c r="L734" s="175"/>
      <c r="M734" s="180"/>
      <c r="N734" s="181"/>
      <c r="O734" s="181"/>
      <c r="P734" s="181"/>
      <c r="Q734" s="181"/>
      <c r="R734" s="181"/>
      <c r="S734" s="181"/>
      <c r="T734" s="182"/>
      <c r="AT734" s="176" t="s">
        <v>147</v>
      </c>
      <c r="AU734" s="176" t="s">
        <v>81</v>
      </c>
      <c r="AV734" s="15" t="s">
        <v>137</v>
      </c>
      <c r="AW734" s="15" t="s">
        <v>32</v>
      </c>
      <c r="AX734" s="15" t="s">
        <v>71</v>
      </c>
      <c r="AY734" s="176" t="s">
        <v>136</v>
      </c>
    </row>
    <row r="735" spans="1:65" s="14" customFormat="1">
      <c r="B735" s="167"/>
      <c r="D735" s="160" t="s">
        <v>147</v>
      </c>
      <c r="E735" s="168" t="s">
        <v>3</v>
      </c>
      <c r="F735" s="169" t="s">
        <v>777</v>
      </c>
      <c r="H735" s="170">
        <v>0.96</v>
      </c>
      <c r="I735" s="171"/>
      <c r="L735" s="167"/>
      <c r="M735" s="172"/>
      <c r="N735" s="173"/>
      <c r="O735" s="173"/>
      <c r="P735" s="173"/>
      <c r="Q735" s="173"/>
      <c r="R735" s="173"/>
      <c r="S735" s="173"/>
      <c r="T735" s="174"/>
      <c r="AT735" s="168" t="s">
        <v>147</v>
      </c>
      <c r="AU735" s="168" t="s">
        <v>81</v>
      </c>
      <c r="AV735" s="14" t="s">
        <v>81</v>
      </c>
      <c r="AW735" s="14" t="s">
        <v>32</v>
      </c>
      <c r="AX735" s="14" t="s">
        <v>71</v>
      </c>
      <c r="AY735" s="168" t="s">
        <v>136</v>
      </c>
    </row>
    <row r="736" spans="1:65" s="15" customFormat="1">
      <c r="B736" s="175"/>
      <c r="D736" s="160" t="s">
        <v>147</v>
      </c>
      <c r="E736" s="176" t="s">
        <v>3</v>
      </c>
      <c r="F736" s="177" t="s">
        <v>152</v>
      </c>
      <c r="H736" s="178">
        <v>0.96</v>
      </c>
      <c r="I736" s="179"/>
      <c r="L736" s="175"/>
      <c r="M736" s="180"/>
      <c r="N736" s="181"/>
      <c r="O736" s="181"/>
      <c r="P736" s="181"/>
      <c r="Q736" s="181"/>
      <c r="R736" s="181"/>
      <c r="S736" s="181"/>
      <c r="T736" s="182"/>
      <c r="AT736" s="176" t="s">
        <v>147</v>
      </c>
      <c r="AU736" s="176" t="s">
        <v>81</v>
      </c>
      <c r="AV736" s="15" t="s">
        <v>137</v>
      </c>
      <c r="AW736" s="15" t="s">
        <v>32</v>
      </c>
      <c r="AX736" s="15" t="s">
        <v>71</v>
      </c>
      <c r="AY736" s="176" t="s">
        <v>136</v>
      </c>
    </row>
    <row r="737" spans="1:65" s="16" customFormat="1">
      <c r="B737" s="183"/>
      <c r="D737" s="160" t="s">
        <v>147</v>
      </c>
      <c r="E737" s="184" t="s">
        <v>3</v>
      </c>
      <c r="F737" s="185" t="s">
        <v>153</v>
      </c>
      <c r="H737" s="186">
        <v>5.4359999999999999</v>
      </c>
      <c r="I737" s="187"/>
      <c r="L737" s="183"/>
      <c r="M737" s="188"/>
      <c r="N737" s="189"/>
      <c r="O737" s="189"/>
      <c r="P737" s="189"/>
      <c r="Q737" s="189"/>
      <c r="R737" s="189"/>
      <c r="S737" s="189"/>
      <c r="T737" s="190"/>
      <c r="AT737" s="184" t="s">
        <v>147</v>
      </c>
      <c r="AU737" s="184" t="s">
        <v>81</v>
      </c>
      <c r="AV737" s="16" t="s">
        <v>143</v>
      </c>
      <c r="AW737" s="16" t="s">
        <v>32</v>
      </c>
      <c r="AX737" s="16" t="s">
        <v>79</v>
      </c>
      <c r="AY737" s="184" t="s">
        <v>136</v>
      </c>
    </row>
    <row r="738" spans="1:65" s="2" customFormat="1" ht="37.9" customHeight="1">
      <c r="A738" s="34"/>
      <c r="B738" s="140"/>
      <c r="C738" s="141" t="s">
        <v>799</v>
      </c>
      <c r="D738" s="141" t="s">
        <v>139</v>
      </c>
      <c r="E738" s="142" t="s">
        <v>800</v>
      </c>
      <c r="F738" s="143" t="s">
        <v>801</v>
      </c>
      <c r="G738" s="144" t="s">
        <v>87</v>
      </c>
      <c r="H738" s="145">
        <v>2.9260000000000002</v>
      </c>
      <c r="I738" s="146"/>
      <c r="J738" s="147">
        <f>ROUND(I738*H738,2)</f>
        <v>0</v>
      </c>
      <c r="K738" s="143" t="s">
        <v>142</v>
      </c>
      <c r="L738" s="35"/>
      <c r="M738" s="148" t="s">
        <v>3</v>
      </c>
      <c r="N738" s="149" t="s">
        <v>42</v>
      </c>
      <c r="O738" s="55"/>
      <c r="P738" s="150">
        <f>O738*H738</f>
        <v>0</v>
      </c>
      <c r="Q738" s="150">
        <v>4.9500000000000004E-3</v>
      </c>
      <c r="R738" s="150">
        <f>Q738*H738</f>
        <v>1.4483700000000002E-2</v>
      </c>
      <c r="S738" s="150">
        <v>0</v>
      </c>
      <c r="T738" s="151">
        <f>S738*H738</f>
        <v>0</v>
      </c>
      <c r="U738" s="34"/>
      <c r="V738" s="34"/>
      <c r="W738" s="34"/>
      <c r="X738" s="34"/>
      <c r="Y738" s="34"/>
      <c r="Z738" s="34"/>
      <c r="AA738" s="34"/>
      <c r="AB738" s="34"/>
      <c r="AC738" s="34"/>
      <c r="AD738" s="34"/>
      <c r="AE738" s="34"/>
      <c r="AR738" s="152" t="s">
        <v>283</v>
      </c>
      <c r="AT738" s="152" t="s">
        <v>139</v>
      </c>
      <c r="AU738" s="152" t="s">
        <v>81</v>
      </c>
      <c r="AY738" s="19" t="s">
        <v>136</v>
      </c>
      <c r="BE738" s="153">
        <f>IF(N738="základní",J738,0)</f>
        <v>0</v>
      </c>
      <c r="BF738" s="153">
        <f>IF(N738="snížená",J738,0)</f>
        <v>0</v>
      </c>
      <c r="BG738" s="153">
        <f>IF(N738="zákl. přenesená",J738,0)</f>
        <v>0</v>
      </c>
      <c r="BH738" s="153">
        <f>IF(N738="sníž. přenesená",J738,0)</f>
        <v>0</v>
      </c>
      <c r="BI738" s="153">
        <f>IF(N738="nulová",J738,0)</f>
        <v>0</v>
      </c>
      <c r="BJ738" s="19" t="s">
        <v>79</v>
      </c>
      <c r="BK738" s="153">
        <f>ROUND(I738*H738,2)</f>
        <v>0</v>
      </c>
      <c r="BL738" s="19" t="s">
        <v>283</v>
      </c>
      <c r="BM738" s="152" t="s">
        <v>802</v>
      </c>
    </row>
    <row r="739" spans="1:65" s="2" customFormat="1">
      <c r="A739" s="34"/>
      <c r="B739" s="35"/>
      <c r="C739" s="34"/>
      <c r="D739" s="154" t="s">
        <v>145</v>
      </c>
      <c r="E739" s="34"/>
      <c r="F739" s="155" t="s">
        <v>803</v>
      </c>
      <c r="G739" s="34"/>
      <c r="H739" s="34"/>
      <c r="I739" s="156"/>
      <c r="J739" s="34"/>
      <c r="K739" s="34"/>
      <c r="L739" s="35"/>
      <c r="M739" s="157"/>
      <c r="N739" s="158"/>
      <c r="O739" s="55"/>
      <c r="P739" s="55"/>
      <c r="Q739" s="55"/>
      <c r="R739" s="55"/>
      <c r="S739" s="55"/>
      <c r="T739" s="56"/>
      <c r="U739" s="34"/>
      <c r="V739" s="34"/>
      <c r="W739" s="34"/>
      <c r="X739" s="34"/>
      <c r="Y739" s="34"/>
      <c r="Z739" s="34"/>
      <c r="AA739" s="34"/>
      <c r="AB739" s="34"/>
      <c r="AC739" s="34"/>
      <c r="AD739" s="34"/>
      <c r="AE739" s="34"/>
      <c r="AT739" s="19" t="s">
        <v>145</v>
      </c>
      <c r="AU739" s="19" t="s">
        <v>81</v>
      </c>
    </row>
    <row r="740" spans="1:65" s="13" customFormat="1" ht="22.5">
      <c r="B740" s="159"/>
      <c r="D740" s="160" t="s">
        <v>147</v>
      </c>
      <c r="E740" s="161" t="s">
        <v>3</v>
      </c>
      <c r="F740" s="162" t="s">
        <v>796</v>
      </c>
      <c r="H740" s="161" t="s">
        <v>3</v>
      </c>
      <c r="I740" s="163"/>
      <c r="L740" s="159"/>
      <c r="M740" s="164"/>
      <c r="N740" s="165"/>
      <c r="O740" s="165"/>
      <c r="P740" s="165"/>
      <c r="Q740" s="165"/>
      <c r="R740" s="165"/>
      <c r="S740" s="165"/>
      <c r="T740" s="166"/>
      <c r="AT740" s="161" t="s">
        <v>147</v>
      </c>
      <c r="AU740" s="161" t="s">
        <v>81</v>
      </c>
      <c r="AV740" s="13" t="s">
        <v>79</v>
      </c>
      <c r="AW740" s="13" t="s">
        <v>32</v>
      </c>
      <c r="AX740" s="13" t="s">
        <v>71</v>
      </c>
      <c r="AY740" s="161" t="s">
        <v>136</v>
      </c>
    </row>
    <row r="741" spans="1:65" s="14" customFormat="1">
      <c r="B741" s="167"/>
      <c r="D741" s="160" t="s">
        <v>147</v>
      </c>
      <c r="E741" s="168" t="s">
        <v>3</v>
      </c>
      <c r="F741" s="169" t="s">
        <v>797</v>
      </c>
      <c r="H741" s="170">
        <v>0.56299999999999994</v>
      </c>
      <c r="I741" s="171"/>
      <c r="L741" s="167"/>
      <c r="M741" s="172"/>
      <c r="N741" s="173"/>
      <c r="O741" s="173"/>
      <c r="P741" s="173"/>
      <c r="Q741" s="173"/>
      <c r="R741" s="173"/>
      <c r="S741" s="173"/>
      <c r="T741" s="174"/>
      <c r="AT741" s="168" t="s">
        <v>147</v>
      </c>
      <c r="AU741" s="168" t="s">
        <v>81</v>
      </c>
      <c r="AV741" s="14" t="s">
        <v>81</v>
      </c>
      <c r="AW741" s="14" t="s">
        <v>32</v>
      </c>
      <c r="AX741" s="14" t="s">
        <v>71</v>
      </c>
      <c r="AY741" s="168" t="s">
        <v>136</v>
      </c>
    </row>
    <row r="742" spans="1:65" s="14" customFormat="1">
      <c r="B742" s="167"/>
      <c r="D742" s="160" t="s">
        <v>147</v>
      </c>
      <c r="E742" s="168" t="s">
        <v>3</v>
      </c>
      <c r="F742" s="169" t="s">
        <v>775</v>
      </c>
      <c r="H742" s="170">
        <v>1.8</v>
      </c>
      <c r="I742" s="171"/>
      <c r="L742" s="167"/>
      <c r="M742" s="172"/>
      <c r="N742" s="173"/>
      <c r="O742" s="173"/>
      <c r="P742" s="173"/>
      <c r="Q742" s="173"/>
      <c r="R742" s="173"/>
      <c r="S742" s="173"/>
      <c r="T742" s="174"/>
      <c r="AT742" s="168" t="s">
        <v>147</v>
      </c>
      <c r="AU742" s="168" t="s">
        <v>81</v>
      </c>
      <c r="AV742" s="14" t="s">
        <v>81</v>
      </c>
      <c r="AW742" s="14" t="s">
        <v>32</v>
      </c>
      <c r="AX742" s="14" t="s">
        <v>71</v>
      </c>
      <c r="AY742" s="168" t="s">
        <v>136</v>
      </c>
    </row>
    <row r="743" spans="1:65" s="14" customFormat="1">
      <c r="B743" s="167"/>
      <c r="D743" s="160" t="s">
        <v>147</v>
      </c>
      <c r="E743" s="168" t="s">
        <v>3</v>
      </c>
      <c r="F743" s="169" t="s">
        <v>798</v>
      </c>
      <c r="H743" s="170">
        <v>0.56299999999999994</v>
      </c>
      <c r="I743" s="171"/>
      <c r="L743" s="167"/>
      <c r="M743" s="172"/>
      <c r="N743" s="173"/>
      <c r="O743" s="173"/>
      <c r="P743" s="173"/>
      <c r="Q743" s="173"/>
      <c r="R743" s="173"/>
      <c r="S743" s="173"/>
      <c r="T743" s="174"/>
      <c r="AT743" s="168" t="s">
        <v>147</v>
      </c>
      <c r="AU743" s="168" t="s">
        <v>81</v>
      </c>
      <c r="AV743" s="14" t="s">
        <v>81</v>
      </c>
      <c r="AW743" s="14" t="s">
        <v>32</v>
      </c>
      <c r="AX743" s="14" t="s">
        <v>71</v>
      </c>
      <c r="AY743" s="168" t="s">
        <v>136</v>
      </c>
    </row>
    <row r="744" spans="1:65" s="16" customFormat="1">
      <c r="B744" s="183"/>
      <c r="D744" s="160" t="s">
        <v>147</v>
      </c>
      <c r="E744" s="184" t="s">
        <v>3</v>
      </c>
      <c r="F744" s="185" t="s">
        <v>153</v>
      </c>
      <c r="H744" s="186">
        <v>2.9260000000000002</v>
      </c>
      <c r="I744" s="187"/>
      <c r="L744" s="183"/>
      <c r="M744" s="188"/>
      <c r="N744" s="189"/>
      <c r="O744" s="189"/>
      <c r="P744" s="189"/>
      <c r="Q744" s="189"/>
      <c r="R744" s="189"/>
      <c r="S744" s="189"/>
      <c r="T744" s="190"/>
      <c r="AT744" s="184" t="s">
        <v>147</v>
      </c>
      <c r="AU744" s="184" t="s">
        <v>81</v>
      </c>
      <c r="AV744" s="16" t="s">
        <v>143</v>
      </c>
      <c r="AW744" s="16" t="s">
        <v>32</v>
      </c>
      <c r="AX744" s="16" t="s">
        <v>79</v>
      </c>
      <c r="AY744" s="184" t="s">
        <v>136</v>
      </c>
    </row>
    <row r="745" spans="1:65" s="2" customFormat="1" ht="16.5" customHeight="1">
      <c r="A745" s="34"/>
      <c r="B745" s="140"/>
      <c r="C745" s="191" t="s">
        <v>804</v>
      </c>
      <c r="D745" s="191" t="s">
        <v>219</v>
      </c>
      <c r="E745" s="192" t="s">
        <v>805</v>
      </c>
      <c r="F745" s="193" t="s">
        <v>806</v>
      </c>
      <c r="G745" s="194" t="s">
        <v>87</v>
      </c>
      <c r="H745" s="195">
        <v>3.2189999999999999</v>
      </c>
      <c r="I745" s="196"/>
      <c r="J745" s="197">
        <f>ROUND(I745*H745,2)</f>
        <v>0</v>
      </c>
      <c r="K745" s="193" t="s">
        <v>142</v>
      </c>
      <c r="L745" s="198"/>
      <c r="M745" s="199" t="s">
        <v>3</v>
      </c>
      <c r="N745" s="200" t="s">
        <v>42</v>
      </c>
      <c r="O745" s="55"/>
      <c r="P745" s="150">
        <f>O745*H745</f>
        <v>0</v>
      </c>
      <c r="Q745" s="150">
        <v>9.7999999999999997E-3</v>
      </c>
      <c r="R745" s="150">
        <f>Q745*H745</f>
        <v>3.1546199999999996E-2</v>
      </c>
      <c r="S745" s="150">
        <v>0</v>
      </c>
      <c r="T745" s="151">
        <f>S745*H745</f>
        <v>0</v>
      </c>
      <c r="U745" s="34"/>
      <c r="V745" s="34"/>
      <c r="W745" s="34"/>
      <c r="X745" s="34"/>
      <c r="Y745" s="34"/>
      <c r="Z745" s="34"/>
      <c r="AA745" s="34"/>
      <c r="AB745" s="34"/>
      <c r="AC745" s="34"/>
      <c r="AD745" s="34"/>
      <c r="AE745" s="34"/>
      <c r="AR745" s="152" t="s">
        <v>398</v>
      </c>
      <c r="AT745" s="152" t="s">
        <v>219</v>
      </c>
      <c r="AU745" s="152" t="s">
        <v>81</v>
      </c>
      <c r="AY745" s="19" t="s">
        <v>136</v>
      </c>
      <c r="BE745" s="153">
        <f>IF(N745="základní",J745,0)</f>
        <v>0</v>
      </c>
      <c r="BF745" s="153">
        <f>IF(N745="snížená",J745,0)</f>
        <v>0</v>
      </c>
      <c r="BG745" s="153">
        <f>IF(N745="zákl. přenesená",J745,0)</f>
        <v>0</v>
      </c>
      <c r="BH745" s="153">
        <f>IF(N745="sníž. přenesená",J745,0)</f>
        <v>0</v>
      </c>
      <c r="BI745" s="153">
        <f>IF(N745="nulová",J745,0)</f>
        <v>0</v>
      </c>
      <c r="BJ745" s="19" t="s">
        <v>79</v>
      </c>
      <c r="BK745" s="153">
        <f>ROUND(I745*H745,2)</f>
        <v>0</v>
      </c>
      <c r="BL745" s="19" t="s">
        <v>283</v>
      </c>
      <c r="BM745" s="152" t="s">
        <v>807</v>
      </c>
    </row>
    <row r="746" spans="1:65" s="2" customFormat="1" ht="19.5">
      <c r="A746" s="34"/>
      <c r="B746" s="35"/>
      <c r="C746" s="34"/>
      <c r="D746" s="160" t="s">
        <v>247</v>
      </c>
      <c r="E746" s="34"/>
      <c r="F746" s="201" t="s">
        <v>808</v>
      </c>
      <c r="G746" s="34"/>
      <c r="H746" s="34"/>
      <c r="I746" s="156"/>
      <c r="J746" s="34"/>
      <c r="K746" s="34"/>
      <c r="L746" s="35"/>
      <c r="M746" s="157"/>
      <c r="N746" s="158"/>
      <c r="O746" s="55"/>
      <c r="P746" s="55"/>
      <c r="Q746" s="55"/>
      <c r="R746" s="55"/>
      <c r="S746" s="55"/>
      <c r="T746" s="56"/>
      <c r="U746" s="34"/>
      <c r="V746" s="34"/>
      <c r="W746" s="34"/>
      <c r="X746" s="34"/>
      <c r="Y746" s="34"/>
      <c r="Z746" s="34"/>
      <c r="AA746" s="34"/>
      <c r="AB746" s="34"/>
      <c r="AC746" s="34"/>
      <c r="AD746" s="34"/>
      <c r="AE746" s="34"/>
      <c r="AT746" s="19" t="s">
        <v>247</v>
      </c>
      <c r="AU746" s="19" t="s">
        <v>81</v>
      </c>
    </row>
    <row r="747" spans="1:65" s="14" customFormat="1">
      <c r="B747" s="167"/>
      <c r="D747" s="160" t="s">
        <v>147</v>
      </c>
      <c r="F747" s="169" t="s">
        <v>809</v>
      </c>
      <c r="H747" s="170">
        <v>3.2189999999999999</v>
      </c>
      <c r="I747" s="171"/>
      <c r="L747" s="167"/>
      <c r="M747" s="172"/>
      <c r="N747" s="173"/>
      <c r="O747" s="173"/>
      <c r="P747" s="173"/>
      <c r="Q747" s="173"/>
      <c r="R747" s="173"/>
      <c r="S747" s="173"/>
      <c r="T747" s="174"/>
      <c r="AT747" s="168" t="s">
        <v>147</v>
      </c>
      <c r="AU747" s="168" t="s">
        <v>81</v>
      </c>
      <c r="AV747" s="14" t="s">
        <v>81</v>
      </c>
      <c r="AW747" s="14" t="s">
        <v>4</v>
      </c>
      <c r="AX747" s="14" t="s">
        <v>79</v>
      </c>
      <c r="AY747" s="168" t="s">
        <v>136</v>
      </c>
    </row>
    <row r="748" spans="1:65" s="2" customFormat="1" ht="37.9" customHeight="1">
      <c r="A748" s="34"/>
      <c r="B748" s="140"/>
      <c r="C748" s="141" t="s">
        <v>810</v>
      </c>
      <c r="D748" s="141" t="s">
        <v>139</v>
      </c>
      <c r="E748" s="142" t="s">
        <v>811</v>
      </c>
      <c r="F748" s="143" t="s">
        <v>812</v>
      </c>
      <c r="G748" s="144" t="s">
        <v>87</v>
      </c>
      <c r="H748" s="145">
        <v>0.4</v>
      </c>
      <c r="I748" s="146"/>
      <c r="J748" s="147">
        <f>ROUND(I748*H748,2)</f>
        <v>0</v>
      </c>
      <c r="K748" s="143" t="s">
        <v>142</v>
      </c>
      <c r="L748" s="35"/>
      <c r="M748" s="148" t="s">
        <v>3</v>
      </c>
      <c r="N748" s="149" t="s">
        <v>42</v>
      </c>
      <c r="O748" s="55"/>
      <c r="P748" s="150">
        <f>O748*H748</f>
        <v>0</v>
      </c>
      <c r="Q748" s="150">
        <v>5.3E-3</v>
      </c>
      <c r="R748" s="150">
        <f>Q748*H748</f>
        <v>2.1199999999999999E-3</v>
      </c>
      <c r="S748" s="150">
        <v>0</v>
      </c>
      <c r="T748" s="151">
        <f>S748*H748</f>
        <v>0</v>
      </c>
      <c r="U748" s="34"/>
      <c r="V748" s="34"/>
      <c r="W748" s="34"/>
      <c r="X748" s="34"/>
      <c r="Y748" s="34"/>
      <c r="Z748" s="34"/>
      <c r="AA748" s="34"/>
      <c r="AB748" s="34"/>
      <c r="AC748" s="34"/>
      <c r="AD748" s="34"/>
      <c r="AE748" s="34"/>
      <c r="AR748" s="152" t="s">
        <v>283</v>
      </c>
      <c r="AT748" s="152" t="s">
        <v>139</v>
      </c>
      <c r="AU748" s="152" t="s">
        <v>81</v>
      </c>
      <c r="AY748" s="19" t="s">
        <v>136</v>
      </c>
      <c r="BE748" s="153">
        <f>IF(N748="základní",J748,0)</f>
        <v>0</v>
      </c>
      <c r="BF748" s="153">
        <f>IF(N748="snížená",J748,0)</f>
        <v>0</v>
      </c>
      <c r="BG748" s="153">
        <f>IF(N748="zákl. přenesená",J748,0)</f>
        <v>0</v>
      </c>
      <c r="BH748" s="153">
        <f>IF(N748="sníž. přenesená",J748,0)</f>
        <v>0</v>
      </c>
      <c r="BI748" s="153">
        <f>IF(N748="nulová",J748,0)</f>
        <v>0</v>
      </c>
      <c r="BJ748" s="19" t="s">
        <v>79</v>
      </c>
      <c r="BK748" s="153">
        <f>ROUND(I748*H748,2)</f>
        <v>0</v>
      </c>
      <c r="BL748" s="19" t="s">
        <v>283</v>
      </c>
      <c r="BM748" s="152" t="s">
        <v>813</v>
      </c>
    </row>
    <row r="749" spans="1:65" s="2" customFormat="1">
      <c r="A749" s="34"/>
      <c r="B749" s="35"/>
      <c r="C749" s="34"/>
      <c r="D749" s="154" t="s">
        <v>145</v>
      </c>
      <c r="E749" s="34"/>
      <c r="F749" s="155" t="s">
        <v>814</v>
      </c>
      <c r="G749" s="34"/>
      <c r="H749" s="34"/>
      <c r="I749" s="156"/>
      <c r="J749" s="34"/>
      <c r="K749" s="34"/>
      <c r="L749" s="35"/>
      <c r="M749" s="157"/>
      <c r="N749" s="158"/>
      <c r="O749" s="55"/>
      <c r="P749" s="55"/>
      <c r="Q749" s="55"/>
      <c r="R749" s="55"/>
      <c r="S749" s="55"/>
      <c r="T749" s="56"/>
      <c r="U749" s="34"/>
      <c r="V749" s="34"/>
      <c r="W749" s="34"/>
      <c r="X749" s="34"/>
      <c r="Y749" s="34"/>
      <c r="Z749" s="34"/>
      <c r="AA749" s="34"/>
      <c r="AB749" s="34"/>
      <c r="AC749" s="34"/>
      <c r="AD749" s="34"/>
      <c r="AE749" s="34"/>
      <c r="AT749" s="19" t="s">
        <v>145</v>
      </c>
      <c r="AU749" s="19" t="s">
        <v>81</v>
      </c>
    </row>
    <row r="750" spans="1:65" s="13" customFormat="1" ht="22.5">
      <c r="B750" s="159"/>
      <c r="D750" s="160" t="s">
        <v>147</v>
      </c>
      <c r="E750" s="161" t="s">
        <v>3</v>
      </c>
      <c r="F750" s="162" t="s">
        <v>784</v>
      </c>
      <c r="H750" s="161" t="s">
        <v>3</v>
      </c>
      <c r="I750" s="163"/>
      <c r="L750" s="159"/>
      <c r="M750" s="164"/>
      <c r="N750" s="165"/>
      <c r="O750" s="165"/>
      <c r="P750" s="165"/>
      <c r="Q750" s="165"/>
      <c r="R750" s="165"/>
      <c r="S750" s="165"/>
      <c r="T750" s="166"/>
      <c r="AT750" s="161" t="s">
        <v>147</v>
      </c>
      <c r="AU750" s="161" t="s">
        <v>81</v>
      </c>
      <c r="AV750" s="13" t="s">
        <v>79</v>
      </c>
      <c r="AW750" s="13" t="s">
        <v>32</v>
      </c>
      <c r="AX750" s="13" t="s">
        <v>71</v>
      </c>
      <c r="AY750" s="161" t="s">
        <v>136</v>
      </c>
    </row>
    <row r="751" spans="1:65" s="14" customFormat="1">
      <c r="B751" s="167"/>
      <c r="D751" s="160" t="s">
        <v>147</v>
      </c>
      <c r="E751" s="168" t="s">
        <v>3</v>
      </c>
      <c r="F751" s="169" t="s">
        <v>774</v>
      </c>
      <c r="H751" s="170">
        <v>0.4</v>
      </c>
      <c r="I751" s="171"/>
      <c r="L751" s="167"/>
      <c r="M751" s="172"/>
      <c r="N751" s="173"/>
      <c r="O751" s="173"/>
      <c r="P751" s="173"/>
      <c r="Q751" s="173"/>
      <c r="R751" s="173"/>
      <c r="S751" s="173"/>
      <c r="T751" s="174"/>
      <c r="AT751" s="168" t="s">
        <v>147</v>
      </c>
      <c r="AU751" s="168" t="s">
        <v>81</v>
      </c>
      <c r="AV751" s="14" t="s">
        <v>81</v>
      </c>
      <c r="AW751" s="14" t="s">
        <v>32</v>
      </c>
      <c r="AX751" s="14" t="s">
        <v>79</v>
      </c>
      <c r="AY751" s="168" t="s">
        <v>136</v>
      </c>
    </row>
    <row r="752" spans="1:65" s="2" customFormat="1" ht="16.5" customHeight="1">
      <c r="A752" s="34"/>
      <c r="B752" s="140"/>
      <c r="C752" s="191" t="s">
        <v>815</v>
      </c>
      <c r="D752" s="191" t="s">
        <v>219</v>
      </c>
      <c r="E752" s="192" t="s">
        <v>816</v>
      </c>
      <c r="F752" s="193" t="s">
        <v>817</v>
      </c>
      <c r="G752" s="194" t="s">
        <v>87</v>
      </c>
      <c r="H752" s="195">
        <v>0.44</v>
      </c>
      <c r="I752" s="196"/>
      <c r="J752" s="197">
        <f>ROUND(I752*H752,2)</f>
        <v>0</v>
      </c>
      <c r="K752" s="193" t="s">
        <v>142</v>
      </c>
      <c r="L752" s="198"/>
      <c r="M752" s="199" t="s">
        <v>3</v>
      </c>
      <c r="N752" s="200" t="s">
        <v>42</v>
      </c>
      <c r="O752" s="55"/>
      <c r="P752" s="150">
        <f>O752*H752</f>
        <v>0</v>
      </c>
      <c r="Q752" s="150">
        <v>1.26E-2</v>
      </c>
      <c r="R752" s="150">
        <f>Q752*H752</f>
        <v>5.5440000000000003E-3</v>
      </c>
      <c r="S752" s="150">
        <v>0</v>
      </c>
      <c r="T752" s="151">
        <f>S752*H752</f>
        <v>0</v>
      </c>
      <c r="U752" s="34"/>
      <c r="V752" s="34"/>
      <c r="W752" s="34"/>
      <c r="X752" s="34"/>
      <c r="Y752" s="34"/>
      <c r="Z752" s="34"/>
      <c r="AA752" s="34"/>
      <c r="AB752" s="34"/>
      <c r="AC752" s="34"/>
      <c r="AD752" s="34"/>
      <c r="AE752" s="34"/>
      <c r="AR752" s="152" t="s">
        <v>398</v>
      </c>
      <c r="AT752" s="152" t="s">
        <v>219</v>
      </c>
      <c r="AU752" s="152" t="s">
        <v>81</v>
      </c>
      <c r="AY752" s="19" t="s">
        <v>136</v>
      </c>
      <c r="BE752" s="153">
        <f>IF(N752="základní",J752,0)</f>
        <v>0</v>
      </c>
      <c r="BF752" s="153">
        <f>IF(N752="snížená",J752,0)</f>
        <v>0</v>
      </c>
      <c r="BG752" s="153">
        <f>IF(N752="zákl. přenesená",J752,0)</f>
        <v>0</v>
      </c>
      <c r="BH752" s="153">
        <f>IF(N752="sníž. přenesená",J752,0)</f>
        <v>0</v>
      </c>
      <c r="BI752" s="153">
        <f>IF(N752="nulová",J752,0)</f>
        <v>0</v>
      </c>
      <c r="BJ752" s="19" t="s">
        <v>79</v>
      </c>
      <c r="BK752" s="153">
        <f>ROUND(I752*H752,2)</f>
        <v>0</v>
      </c>
      <c r="BL752" s="19" t="s">
        <v>283</v>
      </c>
      <c r="BM752" s="152" t="s">
        <v>818</v>
      </c>
    </row>
    <row r="753" spans="1:65" s="2" customFormat="1" ht="19.5">
      <c r="A753" s="34"/>
      <c r="B753" s="35"/>
      <c r="C753" s="34"/>
      <c r="D753" s="160" t="s">
        <v>247</v>
      </c>
      <c r="E753" s="34"/>
      <c r="F753" s="201" t="s">
        <v>819</v>
      </c>
      <c r="G753" s="34"/>
      <c r="H753" s="34"/>
      <c r="I753" s="156"/>
      <c r="J753" s="34"/>
      <c r="K753" s="34"/>
      <c r="L753" s="35"/>
      <c r="M753" s="157"/>
      <c r="N753" s="158"/>
      <c r="O753" s="55"/>
      <c r="P753" s="55"/>
      <c r="Q753" s="55"/>
      <c r="R753" s="55"/>
      <c r="S753" s="55"/>
      <c r="T753" s="56"/>
      <c r="U753" s="34"/>
      <c r="V753" s="34"/>
      <c r="W753" s="34"/>
      <c r="X753" s="34"/>
      <c r="Y753" s="34"/>
      <c r="Z753" s="34"/>
      <c r="AA753" s="34"/>
      <c r="AB753" s="34"/>
      <c r="AC753" s="34"/>
      <c r="AD753" s="34"/>
      <c r="AE753" s="34"/>
      <c r="AT753" s="19" t="s">
        <v>247</v>
      </c>
      <c r="AU753" s="19" t="s">
        <v>81</v>
      </c>
    </row>
    <row r="754" spans="1:65" s="14" customFormat="1">
      <c r="B754" s="167"/>
      <c r="D754" s="160" t="s">
        <v>147</v>
      </c>
      <c r="F754" s="169" t="s">
        <v>820</v>
      </c>
      <c r="H754" s="170">
        <v>0.44</v>
      </c>
      <c r="I754" s="171"/>
      <c r="L754" s="167"/>
      <c r="M754" s="172"/>
      <c r="N754" s="173"/>
      <c r="O754" s="173"/>
      <c r="P754" s="173"/>
      <c r="Q754" s="173"/>
      <c r="R754" s="173"/>
      <c r="S754" s="173"/>
      <c r="T754" s="174"/>
      <c r="AT754" s="168" t="s">
        <v>147</v>
      </c>
      <c r="AU754" s="168" t="s">
        <v>81</v>
      </c>
      <c r="AV754" s="14" t="s">
        <v>81</v>
      </c>
      <c r="AW754" s="14" t="s">
        <v>4</v>
      </c>
      <c r="AX754" s="14" t="s">
        <v>79</v>
      </c>
      <c r="AY754" s="168" t="s">
        <v>136</v>
      </c>
    </row>
    <row r="755" spans="1:65" s="2" customFormat="1" ht="37.9" customHeight="1">
      <c r="A755" s="34"/>
      <c r="B755" s="140"/>
      <c r="C755" s="141" t="s">
        <v>821</v>
      </c>
      <c r="D755" s="141" t="s">
        <v>139</v>
      </c>
      <c r="E755" s="142" t="s">
        <v>822</v>
      </c>
      <c r="F755" s="143" t="s">
        <v>823</v>
      </c>
      <c r="G755" s="144" t="s">
        <v>87</v>
      </c>
      <c r="H755" s="145">
        <v>2.11</v>
      </c>
      <c r="I755" s="146"/>
      <c r="J755" s="147">
        <f>ROUND(I755*H755,2)</f>
        <v>0</v>
      </c>
      <c r="K755" s="143" t="s">
        <v>142</v>
      </c>
      <c r="L755" s="35"/>
      <c r="M755" s="148" t="s">
        <v>3</v>
      </c>
      <c r="N755" s="149" t="s">
        <v>42</v>
      </c>
      <c r="O755" s="55"/>
      <c r="P755" s="150">
        <f>O755*H755</f>
        <v>0</v>
      </c>
      <c r="Q755" s="150">
        <v>6.0499999999999998E-3</v>
      </c>
      <c r="R755" s="150">
        <f>Q755*H755</f>
        <v>1.2765499999999999E-2</v>
      </c>
      <c r="S755" s="150">
        <v>0</v>
      </c>
      <c r="T755" s="151">
        <f>S755*H755</f>
        <v>0</v>
      </c>
      <c r="U755" s="34"/>
      <c r="V755" s="34"/>
      <c r="W755" s="34"/>
      <c r="X755" s="34"/>
      <c r="Y755" s="34"/>
      <c r="Z755" s="34"/>
      <c r="AA755" s="34"/>
      <c r="AB755" s="34"/>
      <c r="AC755" s="34"/>
      <c r="AD755" s="34"/>
      <c r="AE755" s="34"/>
      <c r="AR755" s="152" t="s">
        <v>283</v>
      </c>
      <c r="AT755" s="152" t="s">
        <v>139</v>
      </c>
      <c r="AU755" s="152" t="s">
        <v>81</v>
      </c>
      <c r="AY755" s="19" t="s">
        <v>136</v>
      </c>
      <c r="BE755" s="153">
        <f>IF(N755="základní",J755,0)</f>
        <v>0</v>
      </c>
      <c r="BF755" s="153">
        <f>IF(N755="snížená",J755,0)</f>
        <v>0</v>
      </c>
      <c r="BG755" s="153">
        <f>IF(N755="zákl. přenesená",J755,0)</f>
        <v>0</v>
      </c>
      <c r="BH755" s="153">
        <f>IF(N755="sníž. přenesená",J755,0)</f>
        <v>0</v>
      </c>
      <c r="BI755" s="153">
        <f>IF(N755="nulová",J755,0)</f>
        <v>0</v>
      </c>
      <c r="BJ755" s="19" t="s">
        <v>79</v>
      </c>
      <c r="BK755" s="153">
        <f>ROUND(I755*H755,2)</f>
        <v>0</v>
      </c>
      <c r="BL755" s="19" t="s">
        <v>283</v>
      </c>
      <c r="BM755" s="152" t="s">
        <v>824</v>
      </c>
    </row>
    <row r="756" spans="1:65" s="2" customFormat="1">
      <c r="A756" s="34"/>
      <c r="B756" s="35"/>
      <c r="C756" s="34"/>
      <c r="D756" s="154" t="s">
        <v>145</v>
      </c>
      <c r="E756" s="34"/>
      <c r="F756" s="155" t="s">
        <v>825</v>
      </c>
      <c r="G756" s="34"/>
      <c r="H756" s="34"/>
      <c r="I756" s="156"/>
      <c r="J756" s="34"/>
      <c r="K756" s="34"/>
      <c r="L756" s="35"/>
      <c r="M756" s="157"/>
      <c r="N756" s="158"/>
      <c r="O756" s="55"/>
      <c r="P756" s="55"/>
      <c r="Q756" s="55"/>
      <c r="R756" s="55"/>
      <c r="S756" s="55"/>
      <c r="T756" s="56"/>
      <c r="U756" s="34"/>
      <c r="V756" s="34"/>
      <c r="W756" s="34"/>
      <c r="X756" s="34"/>
      <c r="Y756" s="34"/>
      <c r="Z756" s="34"/>
      <c r="AA756" s="34"/>
      <c r="AB756" s="34"/>
      <c r="AC756" s="34"/>
      <c r="AD756" s="34"/>
      <c r="AE756" s="34"/>
      <c r="AT756" s="19" t="s">
        <v>145</v>
      </c>
      <c r="AU756" s="19" t="s">
        <v>81</v>
      </c>
    </row>
    <row r="757" spans="1:65" s="14" customFormat="1">
      <c r="B757" s="167"/>
      <c r="D757" s="160" t="s">
        <v>147</v>
      </c>
      <c r="E757" s="168" t="s">
        <v>3</v>
      </c>
      <c r="F757" s="169" t="s">
        <v>554</v>
      </c>
      <c r="H757" s="170">
        <v>1.1499999999999999</v>
      </c>
      <c r="I757" s="171"/>
      <c r="L757" s="167"/>
      <c r="M757" s="172"/>
      <c r="N757" s="173"/>
      <c r="O757" s="173"/>
      <c r="P757" s="173"/>
      <c r="Q757" s="173"/>
      <c r="R757" s="173"/>
      <c r="S757" s="173"/>
      <c r="T757" s="174"/>
      <c r="AT757" s="168" t="s">
        <v>147</v>
      </c>
      <c r="AU757" s="168" t="s">
        <v>81</v>
      </c>
      <c r="AV757" s="14" t="s">
        <v>81</v>
      </c>
      <c r="AW757" s="14" t="s">
        <v>32</v>
      </c>
      <c r="AX757" s="14" t="s">
        <v>71</v>
      </c>
      <c r="AY757" s="168" t="s">
        <v>136</v>
      </c>
    </row>
    <row r="758" spans="1:65" s="14" customFormat="1">
      <c r="B758" s="167"/>
      <c r="D758" s="160" t="s">
        <v>147</v>
      </c>
      <c r="E758" s="168" t="s">
        <v>3</v>
      </c>
      <c r="F758" s="169" t="s">
        <v>777</v>
      </c>
      <c r="H758" s="170">
        <v>0.96</v>
      </c>
      <c r="I758" s="171"/>
      <c r="L758" s="167"/>
      <c r="M758" s="172"/>
      <c r="N758" s="173"/>
      <c r="O758" s="173"/>
      <c r="P758" s="173"/>
      <c r="Q758" s="173"/>
      <c r="R758" s="173"/>
      <c r="S758" s="173"/>
      <c r="T758" s="174"/>
      <c r="AT758" s="168" t="s">
        <v>147</v>
      </c>
      <c r="AU758" s="168" t="s">
        <v>81</v>
      </c>
      <c r="AV758" s="14" t="s">
        <v>81</v>
      </c>
      <c r="AW758" s="14" t="s">
        <v>32</v>
      </c>
      <c r="AX758" s="14" t="s">
        <v>71</v>
      </c>
      <c r="AY758" s="168" t="s">
        <v>136</v>
      </c>
    </row>
    <row r="759" spans="1:65" s="16" customFormat="1">
      <c r="B759" s="183"/>
      <c r="D759" s="160" t="s">
        <v>147</v>
      </c>
      <c r="E759" s="184" t="s">
        <v>3</v>
      </c>
      <c r="F759" s="185" t="s">
        <v>153</v>
      </c>
      <c r="H759" s="186">
        <v>2.11</v>
      </c>
      <c r="I759" s="187"/>
      <c r="L759" s="183"/>
      <c r="M759" s="188"/>
      <c r="N759" s="189"/>
      <c r="O759" s="189"/>
      <c r="P759" s="189"/>
      <c r="Q759" s="189"/>
      <c r="R759" s="189"/>
      <c r="S759" s="189"/>
      <c r="T759" s="190"/>
      <c r="AT759" s="184" t="s">
        <v>147</v>
      </c>
      <c r="AU759" s="184" t="s">
        <v>81</v>
      </c>
      <c r="AV759" s="16" t="s">
        <v>143</v>
      </c>
      <c r="AW759" s="16" t="s">
        <v>32</v>
      </c>
      <c r="AX759" s="16" t="s">
        <v>79</v>
      </c>
      <c r="AY759" s="184" t="s">
        <v>136</v>
      </c>
    </row>
    <row r="760" spans="1:65" s="2" customFormat="1" ht="16.5" customHeight="1">
      <c r="A760" s="34"/>
      <c r="B760" s="140"/>
      <c r="C760" s="191" t="s">
        <v>333</v>
      </c>
      <c r="D760" s="191" t="s">
        <v>219</v>
      </c>
      <c r="E760" s="192" t="s">
        <v>826</v>
      </c>
      <c r="F760" s="193" t="s">
        <v>827</v>
      </c>
      <c r="G760" s="194" t="s">
        <v>87</v>
      </c>
      <c r="H760" s="195">
        <v>1.2649999999999999</v>
      </c>
      <c r="I760" s="196"/>
      <c r="J760" s="197">
        <f>ROUND(I760*H760,2)</f>
        <v>0</v>
      </c>
      <c r="K760" s="193" t="s">
        <v>142</v>
      </c>
      <c r="L760" s="198"/>
      <c r="M760" s="199" t="s">
        <v>3</v>
      </c>
      <c r="N760" s="200" t="s">
        <v>42</v>
      </c>
      <c r="O760" s="55"/>
      <c r="P760" s="150">
        <f>O760*H760</f>
        <v>0</v>
      </c>
      <c r="Q760" s="150">
        <v>1.29E-2</v>
      </c>
      <c r="R760" s="150">
        <f>Q760*H760</f>
        <v>1.63185E-2</v>
      </c>
      <c r="S760" s="150">
        <v>0</v>
      </c>
      <c r="T760" s="151">
        <f>S760*H760</f>
        <v>0</v>
      </c>
      <c r="U760" s="34"/>
      <c r="V760" s="34"/>
      <c r="W760" s="34"/>
      <c r="X760" s="34"/>
      <c r="Y760" s="34"/>
      <c r="Z760" s="34"/>
      <c r="AA760" s="34"/>
      <c r="AB760" s="34"/>
      <c r="AC760" s="34"/>
      <c r="AD760" s="34"/>
      <c r="AE760" s="34"/>
      <c r="AR760" s="152" t="s">
        <v>398</v>
      </c>
      <c r="AT760" s="152" t="s">
        <v>219</v>
      </c>
      <c r="AU760" s="152" t="s">
        <v>81</v>
      </c>
      <c r="AY760" s="19" t="s">
        <v>136</v>
      </c>
      <c r="BE760" s="153">
        <f>IF(N760="základní",J760,0)</f>
        <v>0</v>
      </c>
      <c r="BF760" s="153">
        <f>IF(N760="snížená",J760,0)</f>
        <v>0</v>
      </c>
      <c r="BG760" s="153">
        <f>IF(N760="zákl. přenesená",J760,0)</f>
        <v>0</v>
      </c>
      <c r="BH760" s="153">
        <f>IF(N760="sníž. přenesená",J760,0)</f>
        <v>0</v>
      </c>
      <c r="BI760" s="153">
        <f>IF(N760="nulová",J760,0)</f>
        <v>0</v>
      </c>
      <c r="BJ760" s="19" t="s">
        <v>79</v>
      </c>
      <c r="BK760" s="153">
        <f>ROUND(I760*H760,2)</f>
        <v>0</v>
      </c>
      <c r="BL760" s="19" t="s">
        <v>283</v>
      </c>
      <c r="BM760" s="152" t="s">
        <v>828</v>
      </c>
    </row>
    <row r="761" spans="1:65" s="2" customFormat="1" ht="19.5">
      <c r="A761" s="34"/>
      <c r="B761" s="35"/>
      <c r="C761" s="34"/>
      <c r="D761" s="160" t="s">
        <v>247</v>
      </c>
      <c r="E761" s="34"/>
      <c r="F761" s="201" t="s">
        <v>829</v>
      </c>
      <c r="G761" s="34"/>
      <c r="H761" s="34"/>
      <c r="I761" s="156"/>
      <c r="J761" s="34"/>
      <c r="K761" s="34"/>
      <c r="L761" s="35"/>
      <c r="M761" s="157"/>
      <c r="N761" s="158"/>
      <c r="O761" s="55"/>
      <c r="P761" s="55"/>
      <c r="Q761" s="55"/>
      <c r="R761" s="55"/>
      <c r="S761" s="55"/>
      <c r="T761" s="56"/>
      <c r="U761" s="34"/>
      <c r="V761" s="34"/>
      <c r="W761" s="34"/>
      <c r="X761" s="34"/>
      <c r="Y761" s="34"/>
      <c r="Z761" s="34"/>
      <c r="AA761" s="34"/>
      <c r="AB761" s="34"/>
      <c r="AC761" s="34"/>
      <c r="AD761" s="34"/>
      <c r="AE761" s="34"/>
      <c r="AT761" s="19" t="s">
        <v>247</v>
      </c>
      <c r="AU761" s="19" t="s">
        <v>81</v>
      </c>
    </row>
    <row r="762" spans="1:65" s="14" customFormat="1">
      <c r="B762" s="167"/>
      <c r="D762" s="160" t="s">
        <v>147</v>
      </c>
      <c r="E762" s="168" t="s">
        <v>3</v>
      </c>
      <c r="F762" s="169" t="s">
        <v>554</v>
      </c>
      <c r="H762" s="170">
        <v>1.1499999999999999</v>
      </c>
      <c r="I762" s="171"/>
      <c r="L762" s="167"/>
      <c r="M762" s="172"/>
      <c r="N762" s="173"/>
      <c r="O762" s="173"/>
      <c r="P762" s="173"/>
      <c r="Q762" s="173"/>
      <c r="R762" s="173"/>
      <c r="S762" s="173"/>
      <c r="T762" s="174"/>
      <c r="AT762" s="168" t="s">
        <v>147</v>
      </c>
      <c r="AU762" s="168" t="s">
        <v>81</v>
      </c>
      <c r="AV762" s="14" t="s">
        <v>81</v>
      </c>
      <c r="AW762" s="14" t="s">
        <v>32</v>
      </c>
      <c r="AX762" s="14" t="s">
        <v>79</v>
      </c>
      <c r="AY762" s="168" t="s">
        <v>136</v>
      </c>
    </row>
    <row r="763" spans="1:65" s="14" customFormat="1">
      <c r="B763" s="167"/>
      <c r="D763" s="160" t="s">
        <v>147</v>
      </c>
      <c r="F763" s="169" t="s">
        <v>830</v>
      </c>
      <c r="H763" s="170">
        <v>1.2649999999999999</v>
      </c>
      <c r="I763" s="171"/>
      <c r="L763" s="167"/>
      <c r="M763" s="172"/>
      <c r="N763" s="173"/>
      <c r="O763" s="173"/>
      <c r="P763" s="173"/>
      <c r="Q763" s="173"/>
      <c r="R763" s="173"/>
      <c r="S763" s="173"/>
      <c r="T763" s="174"/>
      <c r="AT763" s="168" t="s">
        <v>147</v>
      </c>
      <c r="AU763" s="168" t="s">
        <v>81</v>
      </c>
      <c r="AV763" s="14" t="s">
        <v>81</v>
      </c>
      <c r="AW763" s="14" t="s">
        <v>4</v>
      </c>
      <c r="AX763" s="14" t="s">
        <v>79</v>
      </c>
      <c r="AY763" s="168" t="s">
        <v>136</v>
      </c>
    </row>
    <row r="764" spans="1:65" s="2" customFormat="1" ht="16.5" customHeight="1">
      <c r="A764" s="34"/>
      <c r="B764" s="140"/>
      <c r="C764" s="191" t="s">
        <v>402</v>
      </c>
      <c r="D764" s="191" t="s">
        <v>219</v>
      </c>
      <c r="E764" s="192" t="s">
        <v>826</v>
      </c>
      <c r="F764" s="193" t="s">
        <v>827</v>
      </c>
      <c r="G764" s="194" t="s">
        <v>87</v>
      </c>
      <c r="H764" s="195">
        <v>1.056</v>
      </c>
      <c r="I764" s="196"/>
      <c r="J764" s="197">
        <f>ROUND(I764*H764,2)</f>
        <v>0</v>
      </c>
      <c r="K764" s="193" t="s">
        <v>142</v>
      </c>
      <c r="L764" s="198"/>
      <c r="M764" s="199" t="s">
        <v>3</v>
      </c>
      <c r="N764" s="200" t="s">
        <v>42</v>
      </c>
      <c r="O764" s="55"/>
      <c r="P764" s="150">
        <f>O764*H764</f>
        <v>0</v>
      </c>
      <c r="Q764" s="150">
        <v>1.29E-2</v>
      </c>
      <c r="R764" s="150">
        <f>Q764*H764</f>
        <v>1.36224E-2</v>
      </c>
      <c r="S764" s="150">
        <v>0</v>
      </c>
      <c r="T764" s="151">
        <f>S764*H764</f>
        <v>0</v>
      </c>
      <c r="U764" s="34"/>
      <c r="V764" s="34"/>
      <c r="W764" s="34"/>
      <c r="X764" s="34"/>
      <c r="Y764" s="34"/>
      <c r="Z764" s="34"/>
      <c r="AA764" s="34"/>
      <c r="AB764" s="34"/>
      <c r="AC764" s="34"/>
      <c r="AD764" s="34"/>
      <c r="AE764" s="34"/>
      <c r="AR764" s="152" t="s">
        <v>398</v>
      </c>
      <c r="AT764" s="152" t="s">
        <v>219</v>
      </c>
      <c r="AU764" s="152" t="s">
        <v>81</v>
      </c>
      <c r="AY764" s="19" t="s">
        <v>136</v>
      </c>
      <c r="BE764" s="153">
        <f>IF(N764="základní",J764,0)</f>
        <v>0</v>
      </c>
      <c r="BF764" s="153">
        <f>IF(N764="snížená",J764,0)</f>
        <v>0</v>
      </c>
      <c r="BG764" s="153">
        <f>IF(N764="zákl. přenesená",J764,0)</f>
        <v>0</v>
      </c>
      <c r="BH764" s="153">
        <f>IF(N764="sníž. přenesená",J764,0)</f>
        <v>0</v>
      </c>
      <c r="BI764" s="153">
        <f>IF(N764="nulová",J764,0)</f>
        <v>0</v>
      </c>
      <c r="BJ764" s="19" t="s">
        <v>79</v>
      </c>
      <c r="BK764" s="153">
        <f>ROUND(I764*H764,2)</f>
        <v>0</v>
      </c>
      <c r="BL764" s="19" t="s">
        <v>283</v>
      </c>
      <c r="BM764" s="152" t="s">
        <v>831</v>
      </c>
    </row>
    <row r="765" spans="1:65" s="2" customFormat="1" ht="19.5">
      <c r="A765" s="34"/>
      <c r="B765" s="35"/>
      <c r="C765" s="34"/>
      <c r="D765" s="160" t="s">
        <v>247</v>
      </c>
      <c r="E765" s="34"/>
      <c r="F765" s="201" t="s">
        <v>832</v>
      </c>
      <c r="G765" s="34"/>
      <c r="H765" s="34"/>
      <c r="I765" s="156"/>
      <c r="J765" s="34"/>
      <c r="K765" s="34"/>
      <c r="L765" s="35"/>
      <c r="M765" s="157"/>
      <c r="N765" s="158"/>
      <c r="O765" s="55"/>
      <c r="P765" s="55"/>
      <c r="Q765" s="55"/>
      <c r="R765" s="55"/>
      <c r="S765" s="55"/>
      <c r="T765" s="56"/>
      <c r="U765" s="34"/>
      <c r="V765" s="34"/>
      <c r="W765" s="34"/>
      <c r="X765" s="34"/>
      <c r="Y765" s="34"/>
      <c r="Z765" s="34"/>
      <c r="AA765" s="34"/>
      <c r="AB765" s="34"/>
      <c r="AC765" s="34"/>
      <c r="AD765" s="34"/>
      <c r="AE765" s="34"/>
      <c r="AT765" s="19" t="s">
        <v>247</v>
      </c>
      <c r="AU765" s="19" t="s">
        <v>81</v>
      </c>
    </row>
    <row r="766" spans="1:65" s="14" customFormat="1">
      <c r="B766" s="167"/>
      <c r="D766" s="160" t="s">
        <v>147</v>
      </c>
      <c r="E766" s="168" t="s">
        <v>3</v>
      </c>
      <c r="F766" s="169" t="s">
        <v>777</v>
      </c>
      <c r="H766" s="170">
        <v>0.96</v>
      </c>
      <c r="I766" s="171"/>
      <c r="L766" s="167"/>
      <c r="M766" s="172"/>
      <c r="N766" s="173"/>
      <c r="O766" s="173"/>
      <c r="P766" s="173"/>
      <c r="Q766" s="173"/>
      <c r="R766" s="173"/>
      <c r="S766" s="173"/>
      <c r="T766" s="174"/>
      <c r="AT766" s="168" t="s">
        <v>147</v>
      </c>
      <c r="AU766" s="168" t="s">
        <v>81</v>
      </c>
      <c r="AV766" s="14" t="s">
        <v>81</v>
      </c>
      <c r="AW766" s="14" t="s">
        <v>32</v>
      </c>
      <c r="AX766" s="14" t="s">
        <v>79</v>
      </c>
      <c r="AY766" s="168" t="s">
        <v>136</v>
      </c>
    </row>
    <row r="767" spans="1:65" s="14" customFormat="1">
      <c r="B767" s="167"/>
      <c r="D767" s="160" t="s">
        <v>147</v>
      </c>
      <c r="F767" s="169" t="s">
        <v>833</v>
      </c>
      <c r="H767" s="170">
        <v>1.056</v>
      </c>
      <c r="I767" s="171"/>
      <c r="L767" s="167"/>
      <c r="M767" s="172"/>
      <c r="N767" s="173"/>
      <c r="O767" s="173"/>
      <c r="P767" s="173"/>
      <c r="Q767" s="173"/>
      <c r="R767" s="173"/>
      <c r="S767" s="173"/>
      <c r="T767" s="174"/>
      <c r="AT767" s="168" t="s">
        <v>147</v>
      </c>
      <c r="AU767" s="168" t="s">
        <v>81</v>
      </c>
      <c r="AV767" s="14" t="s">
        <v>81</v>
      </c>
      <c r="AW767" s="14" t="s">
        <v>4</v>
      </c>
      <c r="AX767" s="14" t="s">
        <v>79</v>
      </c>
      <c r="AY767" s="168" t="s">
        <v>136</v>
      </c>
    </row>
    <row r="768" spans="1:65" s="2" customFormat="1" ht="33" customHeight="1">
      <c r="A768" s="34"/>
      <c r="B768" s="140"/>
      <c r="C768" s="141" t="s">
        <v>834</v>
      </c>
      <c r="D768" s="141" t="s">
        <v>139</v>
      </c>
      <c r="E768" s="142" t="s">
        <v>835</v>
      </c>
      <c r="F768" s="143" t="s">
        <v>836</v>
      </c>
      <c r="G768" s="144" t="s">
        <v>87</v>
      </c>
      <c r="H768" s="145">
        <v>5.4359999999999999</v>
      </c>
      <c r="I768" s="146"/>
      <c r="J768" s="147">
        <f>ROUND(I768*H768,2)</f>
        <v>0</v>
      </c>
      <c r="K768" s="143" t="s">
        <v>142</v>
      </c>
      <c r="L768" s="35"/>
      <c r="M768" s="148" t="s">
        <v>3</v>
      </c>
      <c r="N768" s="149" t="s">
        <v>42</v>
      </c>
      <c r="O768" s="55"/>
      <c r="P768" s="150">
        <f>O768*H768</f>
        <v>0</v>
      </c>
      <c r="Q768" s="150">
        <v>0</v>
      </c>
      <c r="R768" s="150">
        <f>Q768*H768</f>
        <v>0</v>
      </c>
      <c r="S768" s="150">
        <v>0</v>
      </c>
      <c r="T768" s="151">
        <f>S768*H768</f>
        <v>0</v>
      </c>
      <c r="U768" s="34"/>
      <c r="V768" s="34"/>
      <c r="W768" s="34"/>
      <c r="X768" s="34"/>
      <c r="Y768" s="34"/>
      <c r="Z768" s="34"/>
      <c r="AA768" s="34"/>
      <c r="AB768" s="34"/>
      <c r="AC768" s="34"/>
      <c r="AD768" s="34"/>
      <c r="AE768" s="34"/>
      <c r="AR768" s="152" t="s">
        <v>283</v>
      </c>
      <c r="AT768" s="152" t="s">
        <v>139</v>
      </c>
      <c r="AU768" s="152" t="s">
        <v>81</v>
      </c>
      <c r="AY768" s="19" t="s">
        <v>136</v>
      </c>
      <c r="BE768" s="153">
        <f>IF(N768="základní",J768,0)</f>
        <v>0</v>
      </c>
      <c r="BF768" s="153">
        <f>IF(N768="snížená",J768,0)</f>
        <v>0</v>
      </c>
      <c r="BG768" s="153">
        <f>IF(N768="zákl. přenesená",J768,0)</f>
        <v>0</v>
      </c>
      <c r="BH768" s="153">
        <f>IF(N768="sníž. přenesená",J768,0)</f>
        <v>0</v>
      </c>
      <c r="BI768" s="153">
        <f>IF(N768="nulová",J768,0)</f>
        <v>0</v>
      </c>
      <c r="BJ768" s="19" t="s">
        <v>79</v>
      </c>
      <c r="BK768" s="153">
        <f>ROUND(I768*H768,2)</f>
        <v>0</v>
      </c>
      <c r="BL768" s="19" t="s">
        <v>283</v>
      </c>
      <c r="BM768" s="152" t="s">
        <v>837</v>
      </c>
    </row>
    <row r="769" spans="1:65" s="2" customFormat="1">
      <c r="A769" s="34"/>
      <c r="B769" s="35"/>
      <c r="C769" s="34"/>
      <c r="D769" s="154" t="s">
        <v>145</v>
      </c>
      <c r="E769" s="34"/>
      <c r="F769" s="155" t="s">
        <v>838</v>
      </c>
      <c r="G769" s="34"/>
      <c r="H769" s="34"/>
      <c r="I769" s="156"/>
      <c r="J769" s="34"/>
      <c r="K769" s="34"/>
      <c r="L769" s="35"/>
      <c r="M769" s="157"/>
      <c r="N769" s="158"/>
      <c r="O769" s="55"/>
      <c r="P769" s="55"/>
      <c r="Q769" s="55"/>
      <c r="R769" s="55"/>
      <c r="S769" s="55"/>
      <c r="T769" s="56"/>
      <c r="U769" s="34"/>
      <c r="V769" s="34"/>
      <c r="W769" s="34"/>
      <c r="X769" s="34"/>
      <c r="Y769" s="34"/>
      <c r="Z769" s="34"/>
      <c r="AA769" s="34"/>
      <c r="AB769" s="34"/>
      <c r="AC769" s="34"/>
      <c r="AD769" s="34"/>
      <c r="AE769" s="34"/>
      <c r="AT769" s="19" t="s">
        <v>145</v>
      </c>
      <c r="AU769" s="19" t="s">
        <v>81</v>
      </c>
    </row>
    <row r="770" spans="1:65" s="13" customFormat="1" ht="22.5">
      <c r="B770" s="159"/>
      <c r="D770" s="160" t="s">
        <v>147</v>
      </c>
      <c r="E770" s="161" t="s">
        <v>3</v>
      </c>
      <c r="F770" s="162" t="s">
        <v>796</v>
      </c>
      <c r="H770" s="161" t="s">
        <v>3</v>
      </c>
      <c r="I770" s="163"/>
      <c r="L770" s="159"/>
      <c r="M770" s="164"/>
      <c r="N770" s="165"/>
      <c r="O770" s="165"/>
      <c r="P770" s="165"/>
      <c r="Q770" s="165"/>
      <c r="R770" s="165"/>
      <c r="S770" s="165"/>
      <c r="T770" s="166"/>
      <c r="AT770" s="161" t="s">
        <v>147</v>
      </c>
      <c r="AU770" s="161" t="s">
        <v>81</v>
      </c>
      <c r="AV770" s="13" t="s">
        <v>79</v>
      </c>
      <c r="AW770" s="13" t="s">
        <v>32</v>
      </c>
      <c r="AX770" s="13" t="s">
        <v>71</v>
      </c>
      <c r="AY770" s="161" t="s">
        <v>136</v>
      </c>
    </row>
    <row r="771" spans="1:65" s="14" customFormat="1">
      <c r="B771" s="167"/>
      <c r="D771" s="160" t="s">
        <v>147</v>
      </c>
      <c r="E771" s="168" t="s">
        <v>3</v>
      </c>
      <c r="F771" s="169" t="s">
        <v>797</v>
      </c>
      <c r="H771" s="170">
        <v>0.56299999999999994</v>
      </c>
      <c r="I771" s="171"/>
      <c r="L771" s="167"/>
      <c r="M771" s="172"/>
      <c r="N771" s="173"/>
      <c r="O771" s="173"/>
      <c r="P771" s="173"/>
      <c r="Q771" s="173"/>
      <c r="R771" s="173"/>
      <c r="S771" s="173"/>
      <c r="T771" s="174"/>
      <c r="AT771" s="168" t="s">
        <v>147</v>
      </c>
      <c r="AU771" s="168" t="s">
        <v>81</v>
      </c>
      <c r="AV771" s="14" t="s">
        <v>81</v>
      </c>
      <c r="AW771" s="14" t="s">
        <v>32</v>
      </c>
      <c r="AX771" s="14" t="s">
        <v>71</v>
      </c>
      <c r="AY771" s="168" t="s">
        <v>136</v>
      </c>
    </row>
    <row r="772" spans="1:65" s="14" customFormat="1">
      <c r="B772" s="167"/>
      <c r="D772" s="160" t="s">
        <v>147</v>
      </c>
      <c r="E772" s="168" t="s">
        <v>3</v>
      </c>
      <c r="F772" s="169" t="s">
        <v>775</v>
      </c>
      <c r="H772" s="170">
        <v>1.8</v>
      </c>
      <c r="I772" s="171"/>
      <c r="L772" s="167"/>
      <c r="M772" s="172"/>
      <c r="N772" s="173"/>
      <c r="O772" s="173"/>
      <c r="P772" s="173"/>
      <c r="Q772" s="173"/>
      <c r="R772" s="173"/>
      <c r="S772" s="173"/>
      <c r="T772" s="174"/>
      <c r="AT772" s="168" t="s">
        <v>147</v>
      </c>
      <c r="AU772" s="168" t="s">
        <v>81</v>
      </c>
      <c r="AV772" s="14" t="s">
        <v>81</v>
      </c>
      <c r="AW772" s="14" t="s">
        <v>32</v>
      </c>
      <c r="AX772" s="14" t="s">
        <v>71</v>
      </c>
      <c r="AY772" s="168" t="s">
        <v>136</v>
      </c>
    </row>
    <row r="773" spans="1:65" s="14" customFormat="1">
      <c r="B773" s="167"/>
      <c r="D773" s="160" t="s">
        <v>147</v>
      </c>
      <c r="E773" s="168" t="s">
        <v>3</v>
      </c>
      <c r="F773" s="169" t="s">
        <v>798</v>
      </c>
      <c r="H773" s="170">
        <v>0.56299999999999994</v>
      </c>
      <c r="I773" s="171"/>
      <c r="L773" s="167"/>
      <c r="M773" s="172"/>
      <c r="N773" s="173"/>
      <c r="O773" s="173"/>
      <c r="P773" s="173"/>
      <c r="Q773" s="173"/>
      <c r="R773" s="173"/>
      <c r="S773" s="173"/>
      <c r="T773" s="174"/>
      <c r="AT773" s="168" t="s">
        <v>147</v>
      </c>
      <c r="AU773" s="168" t="s">
        <v>81</v>
      </c>
      <c r="AV773" s="14" t="s">
        <v>81</v>
      </c>
      <c r="AW773" s="14" t="s">
        <v>32</v>
      </c>
      <c r="AX773" s="14" t="s">
        <v>71</v>
      </c>
      <c r="AY773" s="168" t="s">
        <v>136</v>
      </c>
    </row>
    <row r="774" spans="1:65" s="15" customFormat="1">
      <c r="B774" s="175"/>
      <c r="D774" s="160" t="s">
        <v>147</v>
      </c>
      <c r="E774" s="176" t="s">
        <v>3</v>
      </c>
      <c r="F774" s="177" t="s">
        <v>152</v>
      </c>
      <c r="H774" s="178">
        <v>2.9260000000000002</v>
      </c>
      <c r="I774" s="179"/>
      <c r="L774" s="175"/>
      <c r="M774" s="180"/>
      <c r="N774" s="181"/>
      <c r="O774" s="181"/>
      <c r="P774" s="181"/>
      <c r="Q774" s="181"/>
      <c r="R774" s="181"/>
      <c r="S774" s="181"/>
      <c r="T774" s="182"/>
      <c r="AT774" s="176" t="s">
        <v>147</v>
      </c>
      <c r="AU774" s="176" t="s">
        <v>81</v>
      </c>
      <c r="AV774" s="15" t="s">
        <v>137</v>
      </c>
      <c r="AW774" s="15" t="s">
        <v>32</v>
      </c>
      <c r="AX774" s="15" t="s">
        <v>71</v>
      </c>
      <c r="AY774" s="176" t="s">
        <v>136</v>
      </c>
    </row>
    <row r="775" spans="1:65" s="13" customFormat="1" ht="22.5">
      <c r="B775" s="159"/>
      <c r="D775" s="160" t="s">
        <v>147</v>
      </c>
      <c r="E775" s="161" t="s">
        <v>3</v>
      </c>
      <c r="F775" s="162" t="s">
        <v>784</v>
      </c>
      <c r="H775" s="161" t="s">
        <v>3</v>
      </c>
      <c r="I775" s="163"/>
      <c r="L775" s="159"/>
      <c r="M775" s="164"/>
      <c r="N775" s="165"/>
      <c r="O775" s="165"/>
      <c r="P775" s="165"/>
      <c r="Q775" s="165"/>
      <c r="R775" s="165"/>
      <c r="S775" s="165"/>
      <c r="T775" s="166"/>
      <c r="AT775" s="161" t="s">
        <v>147</v>
      </c>
      <c r="AU775" s="161" t="s">
        <v>81</v>
      </c>
      <c r="AV775" s="13" t="s">
        <v>79</v>
      </c>
      <c r="AW775" s="13" t="s">
        <v>32</v>
      </c>
      <c r="AX775" s="13" t="s">
        <v>71</v>
      </c>
      <c r="AY775" s="161" t="s">
        <v>136</v>
      </c>
    </row>
    <row r="776" spans="1:65" s="14" customFormat="1">
      <c r="B776" s="167"/>
      <c r="D776" s="160" t="s">
        <v>147</v>
      </c>
      <c r="E776" s="168" t="s">
        <v>3</v>
      </c>
      <c r="F776" s="169" t="s">
        <v>774</v>
      </c>
      <c r="H776" s="170">
        <v>0.4</v>
      </c>
      <c r="I776" s="171"/>
      <c r="L776" s="167"/>
      <c r="M776" s="172"/>
      <c r="N776" s="173"/>
      <c r="O776" s="173"/>
      <c r="P776" s="173"/>
      <c r="Q776" s="173"/>
      <c r="R776" s="173"/>
      <c r="S776" s="173"/>
      <c r="T776" s="174"/>
      <c r="AT776" s="168" t="s">
        <v>147</v>
      </c>
      <c r="AU776" s="168" t="s">
        <v>81</v>
      </c>
      <c r="AV776" s="14" t="s">
        <v>81</v>
      </c>
      <c r="AW776" s="14" t="s">
        <v>32</v>
      </c>
      <c r="AX776" s="14" t="s">
        <v>71</v>
      </c>
      <c r="AY776" s="168" t="s">
        <v>136</v>
      </c>
    </row>
    <row r="777" spans="1:65" s="15" customFormat="1">
      <c r="B777" s="175"/>
      <c r="D777" s="160" t="s">
        <v>147</v>
      </c>
      <c r="E777" s="176" t="s">
        <v>3</v>
      </c>
      <c r="F777" s="177" t="s">
        <v>152</v>
      </c>
      <c r="H777" s="178">
        <v>0.4</v>
      </c>
      <c r="I777" s="179"/>
      <c r="L777" s="175"/>
      <c r="M777" s="180"/>
      <c r="N777" s="181"/>
      <c r="O777" s="181"/>
      <c r="P777" s="181"/>
      <c r="Q777" s="181"/>
      <c r="R777" s="181"/>
      <c r="S777" s="181"/>
      <c r="T777" s="182"/>
      <c r="AT777" s="176" t="s">
        <v>147</v>
      </c>
      <c r="AU777" s="176" t="s">
        <v>81</v>
      </c>
      <c r="AV777" s="15" t="s">
        <v>137</v>
      </c>
      <c r="AW777" s="15" t="s">
        <v>32</v>
      </c>
      <c r="AX777" s="15" t="s">
        <v>71</v>
      </c>
      <c r="AY777" s="176" t="s">
        <v>136</v>
      </c>
    </row>
    <row r="778" spans="1:65" s="14" customFormat="1">
      <c r="B778" s="167"/>
      <c r="D778" s="160" t="s">
        <v>147</v>
      </c>
      <c r="E778" s="168" t="s">
        <v>3</v>
      </c>
      <c r="F778" s="169" t="s">
        <v>554</v>
      </c>
      <c r="H778" s="170">
        <v>1.1499999999999999</v>
      </c>
      <c r="I778" s="171"/>
      <c r="L778" s="167"/>
      <c r="M778" s="172"/>
      <c r="N778" s="173"/>
      <c r="O778" s="173"/>
      <c r="P778" s="173"/>
      <c r="Q778" s="173"/>
      <c r="R778" s="173"/>
      <c r="S778" s="173"/>
      <c r="T778" s="174"/>
      <c r="AT778" s="168" t="s">
        <v>147</v>
      </c>
      <c r="AU778" s="168" t="s">
        <v>81</v>
      </c>
      <c r="AV778" s="14" t="s">
        <v>81</v>
      </c>
      <c r="AW778" s="14" t="s">
        <v>32</v>
      </c>
      <c r="AX778" s="14" t="s">
        <v>71</v>
      </c>
      <c r="AY778" s="168" t="s">
        <v>136</v>
      </c>
    </row>
    <row r="779" spans="1:65" s="15" customFormat="1">
      <c r="B779" s="175"/>
      <c r="D779" s="160" t="s">
        <v>147</v>
      </c>
      <c r="E779" s="176" t="s">
        <v>3</v>
      </c>
      <c r="F779" s="177" t="s">
        <v>152</v>
      </c>
      <c r="H779" s="178">
        <v>1.1499999999999999</v>
      </c>
      <c r="I779" s="179"/>
      <c r="L779" s="175"/>
      <c r="M779" s="180"/>
      <c r="N779" s="181"/>
      <c r="O779" s="181"/>
      <c r="P779" s="181"/>
      <c r="Q779" s="181"/>
      <c r="R779" s="181"/>
      <c r="S779" s="181"/>
      <c r="T779" s="182"/>
      <c r="AT779" s="176" t="s">
        <v>147</v>
      </c>
      <c r="AU779" s="176" t="s">
        <v>81</v>
      </c>
      <c r="AV779" s="15" t="s">
        <v>137</v>
      </c>
      <c r="AW779" s="15" t="s">
        <v>32</v>
      </c>
      <c r="AX779" s="15" t="s">
        <v>71</v>
      </c>
      <c r="AY779" s="176" t="s">
        <v>136</v>
      </c>
    </row>
    <row r="780" spans="1:65" s="14" customFormat="1">
      <c r="B780" s="167"/>
      <c r="D780" s="160" t="s">
        <v>147</v>
      </c>
      <c r="E780" s="168" t="s">
        <v>3</v>
      </c>
      <c r="F780" s="169" t="s">
        <v>777</v>
      </c>
      <c r="H780" s="170">
        <v>0.96</v>
      </c>
      <c r="I780" s="171"/>
      <c r="L780" s="167"/>
      <c r="M780" s="172"/>
      <c r="N780" s="173"/>
      <c r="O780" s="173"/>
      <c r="P780" s="173"/>
      <c r="Q780" s="173"/>
      <c r="R780" s="173"/>
      <c r="S780" s="173"/>
      <c r="T780" s="174"/>
      <c r="AT780" s="168" t="s">
        <v>147</v>
      </c>
      <c r="AU780" s="168" t="s">
        <v>81</v>
      </c>
      <c r="AV780" s="14" t="s">
        <v>81</v>
      </c>
      <c r="AW780" s="14" t="s">
        <v>32</v>
      </c>
      <c r="AX780" s="14" t="s">
        <v>71</v>
      </c>
      <c r="AY780" s="168" t="s">
        <v>136</v>
      </c>
    </row>
    <row r="781" spans="1:65" s="15" customFormat="1">
      <c r="B781" s="175"/>
      <c r="D781" s="160" t="s">
        <v>147</v>
      </c>
      <c r="E781" s="176" t="s">
        <v>3</v>
      </c>
      <c r="F781" s="177" t="s">
        <v>152</v>
      </c>
      <c r="H781" s="178">
        <v>0.96</v>
      </c>
      <c r="I781" s="179"/>
      <c r="L781" s="175"/>
      <c r="M781" s="180"/>
      <c r="N781" s="181"/>
      <c r="O781" s="181"/>
      <c r="P781" s="181"/>
      <c r="Q781" s="181"/>
      <c r="R781" s="181"/>
      <c r="S781" s="181"/>
      <c r="T781" s="182"/>
      <c r="AT781" s="176" t="s">
        <v>147</v>
      </c>
      <c r="AU781" s="176" t="s">
        <v>81</v>
      </c>
      <c r="AV781" s="15" t="s">
        <v>137</v>
      </c>
      <c r="AW781" s="15" t="s">
        <v>32</v>
      </c>
      <c r="AX781" s="15" t="s">
        <v>71</v>
      </c>
      <c r="AY781" s="176" t="s">
        <v>136</v>
      </c>
    </row>
    <row r="782" spans="1:65" s="16" customFormat="1">
      <c r="B782" s="183"/>
      <c r="D782" s="160" t="s">
        <v>147</v>
      </c>
      <c r="E782" s="184" t="s">
        <v>3</v>
      </c>
      <c r="F782" s="185" t="s">
        <v>153</v>
      </c>
      <c r="H782" s="186">
        <v>5.4359999999999999</v>
      </c>
      <c r="I782" s="187"/>
      <c r="L782" s="183"/>
      <c r="M782" s="188"/>
      <c r="N782" s="189"/>
      <c r="O782" s="189"/>
      <c r="P782" s="189"/>
      <c r="Q782" s="189"/>
      <c r="R782" s="189"/>
      <c r="S782" s="189"/>
      <c r="T782" s="190"/>
      <c r="AT782" s="184" t="s">
        <v>147</v>
      </c>
      <c r="AU782" s="184" t="s">
        <v>81</v>
      </c>
      <c r="AV782" s="16" t="s">
        <v>143</v>
      </c>
      <c r="AW782" s="16" t="s">
        <v>32</v>
      </c>
      <c r="AX782" s="16" t="s">
        <v>79</v>
      </c>
      <c r="AY782" s="184" t="s">
        <v>136</v>
      </c>
    </row>
    <row r="783" spans="1:65" s="2" customFormat="1" ht="24.2" customHeight="1">
      <c r="A783" s="34"/>
      <c r="B783" s="140"/>
      <c r="C783" s="141" t="s">
        <v>839</v>
      </c>
      <c r="D783" s="141" t="s">
        <v>139</v>
      </c>
      <c r="E783" s="142" t="s">
        <v>840</v>
      </c>
      <c r="F783" s="143" t="s">
        <v>841</v>
      </c>
      <c r="G783" s="144" t="s">
        <v>95</v>
      </c>
      <c r="H783" s="145">
        <v>0.92</v>
      </c>
      <c r="I783" s="146"/>
      <c r="J783" s="147">
        <f>ROUND(I783*H783,2)</f>
        <v>0</v>
      </c>
      <c r="K783" s="143" t="s">
        <v>142</v>
      </c>
      <c r="L783" s="35"/>
      <c r="M783" s="148" t="s">
        <v>3</v>
      </c>
      <c r="N783" s="149" t="s">
        <v>42</v>
      </c>
      <c r="O783" s="55"/>
      <c r="P783" s="150">
        <f>O783*H783</f>
        <v>0</v>
      </c>
      <c r="Q783" s="150">
        <v>5.0000000000000001E-4</v>
      </c>
      <c r="R783" s="150">
        <f>Q783*H783</f>
        <v>4.6000000000000001E-4</v>
      </c>
      <c r="S783" s="150">
        <v>0</v>
      </c>
      <c r="T783" s="151">
        <f>S783*H783</f>
        <v>0</v>
      </c>
      <c r="U783" s="34"/>
      <c r="V783" s="34"/>
      <c r="W783" s="34"/>
      <c r="X783" s="34"/>
      <c r="Y783" s="34"/>
      <c r="Z783" s="34"/>
      <c r="AA783" s="34"/>
      <c r="AB783" s="34"/>
      <c r="AC783" s="34"/>
      <c r="AD783" s="34"/>
      <c r="AE783" s="34"/>
      <c r="AR783" s="152" t="s">
        <v>283</v>
      </c>
      <c r="AT783" s="152" t="s">
        <v>139</v>
      </c>
      <c r="AU783" s="152" t="s">
        <v>81</v>
      </c>
      <c r="AY783" s="19" t="s">
        <v>136</v>
      </c>
      <c r="BE783" s="153">
        <f>IF(N783="základní",J783,0)</f>
        <v>0</v>
      </c>
      <c r="BF783" s="153">
        <f>IF(N783="snížená",J783,0)</f>
        <v>0</v>
      </c>
      <c r="BG783" s="153">
        <f>IF(N783="zákl. přenesená",J783,0)</f>
        <v>0</v>
      </c>
      <c r="BH783" s="153">
        <f>IF(N783="sníž. přenesená",J783,0)</f>
        <v>0</v>
      </c>
      <c r="BI783" s="153">
        <f>IF(N783="nulová",J783,0)</f>
        <v>0</v>
      </c>
      <c r="BJ783" s="19" t="s">
        <v>79</v>
      </c>
      <c r="BK783" s="153">
        <f>ROUND(I783*H783,2)</f>
        <v>0</v>
      </c>
      <c r="BL783" s="19" t="s">
        <v>283</v>
      </c>
      <c r="BM783" s="152" t="s">
        <v>842</v>
      </c>
    </row>
    <row r="784" spans="1:65" s="2" customFormat="1">
      <c r="A784" s="34"/>
      <c r="B784" s="35"/>
      <c r="C784" s="34"/>
      <c r="D784" s="154" t="s">
        <v>145</v>
      </c>
      <c r="E784" s="34"/>
      <c r="F784" s="155" t="s">
        <v>843</v>
      </c>
      <c r="G784" s="34"/>
      <c r="H784" s="34"/>
      <c r="I784" s="156"/>
      <c r="J784" s="34"/>
      <c r="K784" s="34"/>
      <c r="L784" s="35"/>
      <c r="M784" s="157"/>
      <c r="N784" s="158"/>
      <c r="O784" s="55"/>
      <c r="P784" s="55"/>
      <c r="Q784" s="55"/>
      <c r="R784" s="55"/>
      <c r="S784" s="55"/>
      <c r="T784" s="56"/>
      <c r="U784" s="34"/>
      <c r="V784" s="34"/>
      <c r="W784" s="34"/>
      <c r="X784" s="34"/>
      <c r="Y784" s="34"/>
      <c r="Z784" s="34"/>
      <c r="AA784" s="34"/>
      <c r="AB784" s="34"/>
      <c r="AC784" s="34"/>
      <c r="AD784" s="34"/>
      <c r="AE784" s="34"/>
      <c r="AT784" s="19" t="s">
        <v>145</v>
      </c>
      <c r="AU784" s="19" t="s">
        <v>81</v>
      </c>
    </row>
    <row r="785" spans="1:65" s="14" customFormat="1">
      <c r="B785" s="167"/>
      <c r="D785" s="160" t="s">
        <v>147</v>
      </c>
      <c r="E785" s="168" t="s">
        <v>3</v>
      </c>
      <c r="F785" s="169" t="s">
        <v>844</v>
      </c>
      <c r="H785" s="170">
        <v>0.92</v>
      </c>
      <c r="I785" s="171"/>
      <c r="L785" s="167"/>
      <c r="M785" s="172"/>
      <c r="N785" s="173"/>
      <c r="O785" s="173"/>
      <c r="P785" s="173"/>
      <c r="Q785" s="173"/>
      <c r="R785" s="173"/>
      <c r="S785" s="173"/>
      <c r="T785" s="174"/>
      <c r="AT785" s="168" t="s">
        <v>147</v>
      </c>
      <c r="AU785" s="168" t="s">
        <v>81</v>
      </c>
      <c r="AV785" s="14" t="s">
        <v>81</v>
      </c>
      <c r="AW785" s="14" t="s">
        <v>32</v>
      </c>
      <c r="AX785" s="14" t="s">
        <v>79</v>
      </c>
      <c r="AY785" s="168" t="s">
        <v>136</v>
      </c>
    </row>
    <row r="786" spans="1:65" s="2" customFormat="1" ht="24.2" customHeight="1">
      <c r="A786" s="34"/>
      <c r="B786" s="140"/>
      <c r="C786" s="141" t="s">
        <v>845</v>
      </c>
      <c r="D786" s="141" t="s">
        <v>139</v>
      </c>
      <c r="E786" s="142" t="s">
        <v>846</v>
      </c>
      <c r="F786" s="143" t="s">
        <v>847</v>
      </c>
      <c r="G786" s="144" t="s">
        <v>87</v>
      </c>
      <c r="H786" s="145">
        <v>0.84</v>
      </c>
      <c r="I786" s="146"/>
      <c r="J786" s="147">
        <f>ROUND(I786*H786,2)</f>
        <v>0</v>
      </c>
      <c r="K786" s="143" t="s">
        <v>3</v>
      </c>
      <c r="L786" s="35"/>
      <c r="M786" s="148" t="s">
        <v>3</v>
      </c>
      <c r="N786" s="149" t="s">
        <v>42</v>
      </c>
      <c r="O786" s="55"/>
      <c r="P786" s="150">
        <f>O786*H786</f>
        <v>0</v>
      </c>
      <c r="Q786" s="150">
        <v>0</v>
      </c>
      <c r="R786" s="150">
        <f>Q786*H786</f>
        <v>0</v>
      </c>
      <c r="S786" s="150">
        <v>0</v>
      </c>
      <c r="T786" s="151">
        <f>S786*H786</f>
        <v>0</v>
      </c>
      <c r="U786" s="34"/>
      <c r="V786" s="34"/>
      <c r="W786" s="34"/>
      <c r="X786" s="34"/>
      <c r="Y786" s="34"/>
      <c r="Z786" s="34"/>
      <c r="AA786" s="34"/>
      <c r="AB786" s="34"/>
      <c r="AC786" s="34"/>
      <c r="AD786" s="34"/>
      <c r="AE786" s="34"/>
      <c r="AR786" s="152" t="s">
        <v>283</v>
      </c>
      <c r="AT786" s="152" t="s">
        <v>139</v>
      </c>
      <c r="AU786" s="152" t="s">
        <v>81</v>
      </c>
      <c r="AY786" s="19" t="s">
        <v>136</v>
      </c>
      <c r="BE786" s="153">
        <f>IF(N786="základní",J786,0)</f>
        <v>0</v>
      </c>
      <c r="BF786" s="153">
        <f>IF(N786="snížená",J786,0)</f>
        <v>0</v>
      </c>
      <c r="BG786" s="153">
        <f>IF(N786="zákl. přenesená",J786,0)</f>
        <v>0</v>
      </c>
      <c r="BH786" s="153">
        <f>IF(N786="sníž. přenesená",J786,0)</f>
        <v>0</v>
      </c>
      <c r="BI786" s="153">
        <f>IF(N786="nulová",J786,0)</f>
        <v>0</v>
      </c>
      <c r="BJ786" s="19" t="s">
        <v>79</v>
      </c>
      <c r="BK786" s="153">
        <f>ROUND(I786*H786,2)</f>
        <v>0</v>
      </c>
      <c r="BL786" s="19" t="s">
        <v>283</v>
      </c>
      <c r="BM786" s="152" t="s">
        <v>848</v>
      </c>
    </row>
    <row r="787" spans="1:65" s="13" customFormat="1" ht="22.5">
      <c r="B787" s="159"/>
      <c r="D787" s="160" t="s">
        <v>147</v>
      </c>
      <c r="E787" s="161" t="s">
        <v>3</v>
      </c>
      <c r="F787" s="162" t="s">
        <v>849</v>
      </c>
      <c r="H787" s="161" t="s">
        <v>3</v>
      </c>
      <c r="I787" s="163"/>
      <c r="L787" s="159"/>
      <c r="M787" s="164"/>
      <c r="N787" s="165"/>
      <c r="O787" s="165"/>
      <c r="P787" s="165"/>
      <c r="Q787" s="165"/>
      <c r="R787" s="165"/>
      <c r="S787" s="165"/>
      <c r="T787" s="166"/>
      <c r="AT787" s="161" t="s">
        <v>147</v>
      </c>
      <c r="AU787" s="161" t="s">
        <v>81</v>
      </c>
      <c r="AV787" s="13" t="s">
        <v>79</v>
      </c>
      <c r="AW787" s="13" t="s">
        <v>32</v>
      </c>
      <c r="AX787" s="13" t="s">
        <v>71</v>
      </c>
      <c r="AY787" s="161" t="s">
        <v>136</v>
      </c>
    </row>
    <row r="788" spans="1:65" s="14" customFormat="1">
      <c r="B788" s="167"/>
      <c r="D788" s="160" t="s">
        <v>147</v>
      </c>
      <c r="E788" s="168" t="s">
        <v>3</v>
      </c>
      <c r="F788" s="169" t="s">
        <v>850</v>
      </c>
      <c r="H788" s="170">
        <v>0.84</v>
      </c>
      <c r="I788" s="171"/>
      <c r="L788" s="167"/>
      <c r="M788" s="172"/>
      <c r="N788" s="173"/>
      <c r="O788" s="173"/>
      <c r="P788" s="173"/>
      <c r="Q788" s="173"/>
      <c r="R788" s="173"/>
      <c r="S788" s="173"/>
      <c r="T788" s="174"/>
      <c r="AT788" s="168" t="s">
        <v>147</v>
      </c>
      <c r="AU788" s="168" t="s">
        <v>81</v>
      </c>
      <c r="AV788" s="14" t="s">
        <v>81</v>
      </c>
      <c r="AW788" s="14" t="s">
        <v>32</v>
      </c>
      <c r="AX788" s="14" t="s">
        <v>71</v>
      </c>
      <c r="AY788" s="168" t="s">
        <v>136</v>
      </c>
    </row>
    <row r="789" spans="1:65" s="16" customFormat="1">
      <c r="B789" s="183"/>
      <c r="D789" s="160" t="s">
        <v>147</v>
      </c>
      <c r="E789" s="184" t="s">
        <v>3</v>
      </c>
      <c r="F789" s="185" t="s">
        <v>153</v>
      </c>
      <c r="H789" s="186">
        <v>0.84</v>
      </c>
      <c r="I789" s="187"/>
      <c r="L789" s="183"/>
      <c r="M789" s="188"/>
      <c r="N789" s="189"/>
      <c r="O789" s="189"/>
      <c r="P789" s="189"/>
      <c r="Q789" s="189"/>
      <c r="R789" s="189"/>
      <c r="S789" s="189"/>
      <c r="T789" s="190"/>
      <c r="AT789" s="184" t="s">
        <v>147</v>
      </c>
      <c r="AU789" s="184" t="s">
        <v>81</v>
      </c>
      <c r="AV789" s="16" t="s">
        <v>143</v>
      </c>
      <c r="AW789" s="16" t="s">
        <v>32</v>
      </c>
      <c r="AX789" s="16" t="s">
        <v>79</v>
      </c>
      <c r="AY789" s="184" t="s">
        <v>136</v>
      </c>
    </row>
    <row r="790" spans="1:65" s="2" customFormat="1" ht="37.9" customHeight="1">
      <c r="A790" s="34"/>
      <c r="B790" s="140"/>
      <c r="C790" s="141" t="s">
        <v>851</v>
      </c>
      <c r="D790" s="141" t="s">
        <v>139</v>
      </c>
      <c r="E790" s="142" t="s">
        <v>787</v>
      </c>
      <c r="F790" s="143" t="s">
        <v>788</v>
      </c>
      <c r="G790" s="144" t="s">
        <v>207</v>
      </c>
      <c r="H790" s="145">
        <v>1</v>
      </c>
      <c r="I790" s="146"/>
      <c r="J790" s="147">
        <f>ROUND(I790*H790,2)</f>
        <v>0</v>
      </c>
      <c r="K790" s="143" t="s">
        <v>142</v>
      </c>
      <c r="L790" s="35"/>
      <c r="M790" s="148" t="s">
        <v>3</v>
      </c>
      <c r="N790" s="149" t="s">
        <v>42</v>
      </c>
      <c r="O790" s="55"/>
      <c r="P790" s="150">
        <f>O790*H790</f>
        <v>0</v>
      </c>
      <c r="Q790" s="150">
        <v>4.3499999999999997E-3</v>
      </c>
      <c r="R790" s="150">
        <f>Q790*H790</f>
        <v>4.3499999999999997E-3</v>
      </c>
      <c r="S790" s="150">
        <v>0</v>
      </c>
      <c r="T790" s="151">
        <f>S790*H790</f>
        <v>0</v>
      </c>
      <c r="U790" s="34"/>
      <c r="V790" s="34"/>
      <c r="W790" s="34"/>
      <c r="X790" s="34"/>
      <c r="Y790" s="34"/>
      <c r="Z790" s="34"/>
      <c r="AA790" s="34"/>
      <c r="AB790" s="34"/>
      <c r="AC790" s="34"/>
      <c r="AD790" s="34"/>
      <c r="AE790" s="34"/>
      <c r="AR790" s="152" t="s">
        <v>283</v>
      </c>
      <c r="AT790" s="152" t="s">
        <v>139</v>
      </c>
      <c r="AU790" s="152" t="s">
        <v>81</v>
      </c>
      <c r="AY790" s="19" t="s">
        <v>136</v>
      </c>
      <c r="BE790" s="153">
        <f>IF(N790="základní",J790,0)</f>
        <v>0</v>
      </c>
      <c r="BF790" s="153">
        <f>IF(N790="snížená",J790,0)</f>
        <v>0</v>
      </c>
      <c r="BG790" s="153">
        <f>IF(N790="zákl. přenesená",J790,0)</f>
        <v>0</v>
      </c>
      <c r="BH790" s="153">
        <f>IF(N790="sníž. přenesená",J790,0)</f>
        <v>0</v>
      </c>
      <c r="BI790" s="153">
        <f>IF(N790="nulová",J790,0)</f>
        <v>0</v>
      </c>
      <c r="BJ790" s="19" t="s">
        <v>79</v>
      </c>
      <c r="BK790" s="153">
        <f>ROUND(I790*H790,2)</f>
        <v>0</v>
      </c>
      <c r="BL790" s="19" t="s">
        <v>283</v>
      </c>
      <c r="BM790" s="152" t="s">
        <v>852</v>
      </c>
    </row>
    <row r="791" spans="1:65" s="2" customFormat="1">
      <c r="A791" s="34"/>
      <c r="B791" s="35"/>
      <c r="C791" s="34"/>
      <c r="D791" s="154" t="s">
        <v>145</v>
      </c>
      <c r="E791" s="34"/>
      <c r="F791" s="155" t="s">
        <v>790</v>
      </c>
      <c r="G791" s="34"/>
      <c r="H791" s="34"/>
      <c r="I791" s="156"/>
      <c r="J791" s="34"/>
      <c r="K791" s="34"/>
      <c r="L791" s="35"/>
      <c r="M791" s="157"/>
      <c r="N791" s="158"/>
      <c r="O791" s="55"/>
      <c r="P791" s="55"/>
      <c r="Q791" s="55"/>
      <c r="R791" s="55"/>
      <c r="S791" s="55"/>
      <c r="T791" s="56"/>
      <c r="U791" s="34"/>
      <c r="V791" s="34"/>
      <c r="W791" s="34"/>
      <c r="X791" s="34"/>
      <c r="Y791" s="34"/>
      <c r="Z791" s="34"/>
      <c r="AA791" s="34"/>
      <c r="AB791" s="34"/>
      <c r="AC791" s="34"/>
      <c r="AD791" s="34"/>
      <c r="AE791" s="34"/>
      <c r="AT791" s="19" t="s">
        <v>145</v>
      </c>
      <c r="AU791" s="19" t="s">
        <v>81</v>
      </c>
    </row>
    <row r="792" spans="1:65" s="13" customFormat="1" ht="22.5">
      <c r="B792" s="159"/>
      <c r="D792" s="160" t="s">
        <v>147</v>
      </c>
      <c r="E792" s="161" t="s">
        <v>3</v>
      </c>
      <c r="F792" s="162" t="s">
        <v>783</v>
      </c>
      <c r="H792" s="161" t="s">
        <v>3</v>
      </c>
      <c r="I792" s="163"/>
      <c r="L792" s="159"/>
      <c r="M792" s="164"/>
      <c r="N792" s="165"/>
      <c r="O792" s="165"/>
      <c r="P792" s="165"/>
      <c r="Q792" s="165"/>
      <c r="R792" s="165"/>
      <c r="S792" s="165"/>
      <c r="T792" s="166"/>
      <c r="AT792" s="161" t="s">
        <v>147</v>
      </c>
      <c r="AU792" s="161" t="s">
        <v>81</v>
      </c>
      <c r="AV792" s="13" t="s">
        <v>79</v>
      </c>
      <c r="AW792" s="13" t="s">
        <v>32</v>
      </c>
      <c r="AX792" s="13" t="s">
        <v>71</v>
      </c>
      <c r="AY792" s="161" t="s">
        <v>136</v>
      </c>
    </row>
    <row r="793" spans="1:65" s="13" customFormat="1" ht="22.5">
      <c r="B793" s="159"/>
      <c r="D793" s="160" t="s">
        <v>147</v>
      </c>
      <c r="E793" s="161" t="s">
        <v>3</v>
      </c>
      <c r="F793" s="162" t="s">
        <v>853</v>
      </c>
      <c r="H793" s="161" t="s">
        <v>3</v>
      </c>
      <c r="I793" s="163"/>
      <c r="L793" s="159"/>
      <c r="M793" s="164"/>
      <c r="N793" s="165"/>
      <c r="O793" s="165"/>
      <c r="P793" s="165"/>
      <c r="Q793" s="165"/>
      <c r="R793" s="165"/>
      <c r="S793" s="165"/>
      <c r="T793" s="166"/>
      <c r="AT793" s="161" t="s">
        <v>147</v>
      </c>
      <c r="AU793" s="161" t="s">
        <v>81</v>
      </c>
      <c r="AV793" s="13" t="s">
        <v>79</v>
      </c>
      <c r="AW793" s="13" t="s">
        <v>32</v>
      </c>
      <c r="AX793" s="13" t="s">
        <v>71</v>
      </c>
      <c r="AY793" s="161" t="s">
        <v>136</v>
      </c>
    </row>
    <row r="794" spans="1:65" s="14" customFormat="1">
      <c r="B794" s="167"/>
      <c r="D794" s="160" t="s">
        <v>147</v>
      </c>
      <c r="E794" s="168" t="s">
        <v>3</v>
      </c>
      <c r="F794" s="169" t="s">
        <v>512</v>
      </c>
      <c r="H794" s="170">
        <v>1</v>
      </c>
      <c r="I794" s="171"/>
      <c r="L794" s="167"/>
      <c r="M794" s="172"/>
      <c r="N794" s="173"/>
      <c r="O794" s="173"/>
      <c r="P794" s="173"/>
      <c r="Q794" s="173"/>
      <c r="R794" s="173"/>
      <c r="S794" s="173"/>
      <c r="T794" s="174"/>
      <c r="AT794" s="168" t="s">
        <v>147</v>
      </c>
      <c r="AU794" s="168" t="s">
        <v>81</v>
      </c>
      <c r="AV794" s="14" t="s">
        <v>81</v>
      </c>
      <c r="AW794" s="14" t="s">
        <v>32</v>
      </c>
      <c r="AX794" s="14" t="s">
        <v>79</v>
      </c>
      <c r="AY794" s="168" t="s">
        <v>136</v>
      </c>
    </row>
    <row r="795" spans="1:65" s="2" customFormat="1" ht="37.9" customHeight="1">
      <c r="A795" s="34"/>
      <c r="B795" s="140"/>
      <c r="C795" s="141" t="s">
        <v>854</v>
      </c>
      <c r="D795" s="141" t="s">
        <v>139</v>
      </c>
      <c r="E795" s="142" t="s">
        <v>855</v>
      </c>
      <c r="F795" s="143" t="s">
        <v>856</v>
      </c>
      <c r="G795" s="144" t="s">
        <v>87</v>
      </c>
      <c r="H795" s="145">
        <v>0.84</v>
      </c>
      <c r="I795" s="146"/>
      <c r="J795" s="147">
        <f>ROUND(I795*H795,2)</f>
        <v>0</v>
      </c>
      <c r="K795" s="143" t="s">
        <v>142</v>
      </c>
      <c r="L795" s="35"/>
      <c r="M795" s="148" t="s">
        <v>3</v>
      </c>
      <c r="N795" s="149" t="s">
        <v>42</v>
      </c>
      <c r="O795" s="55"/>
      <c r="P795" s="150">
        <f>O795*H795</f>
        <v>0</v>
      </c>
      <c r="Q795" s="150">
        <v>5.0499999999999998E-3</v>
      </c>
      <c r="R795" s="150">
        <f>Q795*H795</f>
        <v>4.2419999999999992E-3</v>
      </c>
      <c r="S795" s="150">
        <v>0</v>
      </c>
      <c r="T795" s="151">
        <f>S795*H795</f>
        <v>0</v>
      </c>
      <c r="U795" s="34"/>
      <c r="V795" s="34"/>
      <c r="W795" s="34"/>
      <c r="X795" s="34"/>
      <c r="Y795" s="34"/>
      <c r="Z795" s="34"/>
      <c r="AA795" s="34"/>
      <c r="AB795" s="34"/>
      <c r="AC795" s="34"/>
      <c r="AD795" s="34"/>
      <c r="AE795" s="34"/>
      <c r="AR795" s="152" t="s">
        <v>283</v>
      </c>
      <c r="AT795" s="152" t="s">
        <v>139</v>
      </c>
      <c r="AU795" s="152" t="s">
        <v>81</v>
      </c>
      <c r="AY795" s="19" t="s">
        <v>136</v>
      </c>
      <c r="BE795" s="153">
        <f>IF(N795="základní",J795,0)</f>
        <v>0</v>
      </c>
      <c r="BF795" s="153">
        <f>IF(N795="snížená",J795,0)</f>
        <v>0</v>
      </c>
      <c r="BG795" s="153">
        <f>IF(N795="zákl. přenesená",J795,0)</f>
        <v>0</v>
      </c>
      <c r="BH795" s="153">
        <f>IF(N795="sníž. přenesená",J795,0)</f>
        <v>0</v>
      </c>
      <c r="BI795" s="153">
        <f>IF(N795="nulová",J795,0)</f>
        <v>0</v>
      </c>
      <c r="BJ795" s="19" t="s">
        <v>79</v>
      </c>
      <c r="BK795" s="153">
        <f>ROUND(I795*H795,2)</f>
        <v>0</v>
      </c>
      <c r="BL795" s="19" t="s">
        <v>283</v>
      </c>
      <c r="BM795" s="152" t="s">
        <v>857</v>
      </c>
    </row>
    <row r="796" spans="1:65" s="2" customFormat="1">
      <c r="A796" s="34"/>
      <c r="B796" s="35"/>
      <c r="C796" s="34"/>
      <c r="D796" s="154" t="s">
        <v>145</v>
      </c>
      <c r="E796" s="34"/>
      <c r="F796" s="155" t="s">
        <v>858</v>
      </c>
      <c r="G796" s="34"/>
      <c r="H796" s="34"/>
      <c r="I796" s="156"/>
      <c r="J796" s="34"/>
      <c r="K796" s="34"/>
      <c r="L796" s="35"/>
      <c r="M796" s="157"/>
      <c r="N796" s="158"/>
      <c r="O796" s="55"/>
      <c r="P796" s="55"/>
      <c r="Q796" s="55"/>
      <c r="R796" s="55"/>
      <c r="S796" s="55"/>
      <c r="T796" s="56"/>
      <c r="U796" s="34"/>
      <c r="V796" s="34"/>
      <c r="W796" s="34"/>
      <c r="X796" s="34"/>
      <c r="Y796" s="34"/>
      <c r="Z796" s="34"/>
      <c r="AA796" s="34"/>
      <c r="AB796" s="34"/>
      <c r="AC796" s="34"/>
      <c r="AD796" s="34"/>
      <c r="AE796" s="34"/>
      <c r="AT796" s="19" t="s">
        <v>145</v>
      </c>
      <c r="AU796" s="19" t="s">
        <v>81</v>
      </c>
    </row>
    <row r="797" spans="1:65" s="13" customFormat="1" ht="22.5">
      <c r="B797" s="159"/>
      <c r="D797" s="160" t="s">
        <v>147</v>
      </c>
      <c r="E797" s="161" t="s">
        <v>3</v>
      </c>
      <c r="F797" s="162" t="s">
        <v>853</v>
      </c>
      <c r="H797" s="161" t="s">
        <v>3</v>
      </c>
      <c r="I797" s="163"/>
      <c r="L797" s="159"/>
      <c r="M797" s="164"/>
      <c r="N797" s="165"/>
      <c r="O797" s="165"/>
      <c r="P797" s="165"/>
      <c r="Q797" s="165"/>
      <c r="R797" s="165"/>
      <c r="S797" s="165"/>
      <c r="T797" s="166"/>
      <c r="AT797" s="161" t="s">
        <v>147</v>
      </c>
      <c r="AU797" s="161" t="s">
        <v>81</v>
      </c>
      <c r="AV797" s="13" t="s">
        <v>79</v>
      </c>
      <c r="AW797" s="13" t="s">
        <v>32</v>
      </c>
      <c r="AX797" s="13" t="s">
        <v>71</v>
      </c>
      <c r="AY797" s="161" t="s">
        <v>136</v>
      </c>
    </row>
    <row r="798" spans="1:65" s="13" customFormat="1" ht="22.5">
      <c r="B798" s="159"/>
      <c r="D798" s="160" t="s">
        <v>147</v>
      </c>
      <c r="E798" s="161" t="s">
        <v>3</v>
      </c>
      <c r="F798" s="162" t="s">
        <v>859</v>
      </c>
      <c r="H798" s="161" t="s">
        <v>3</v>
      </c>
      <c r="I798" s="163"/>
      <c r="L798" s="159"/>
      <c r="M798" s="164"/>
      <c r="N798" s="165"/>
      <c r="O798" s="165"/>
      <c r="P798" s="165"/>
      <c r="Q798" s="165"/>
      <c r="R798" s="165"/>
      <c r="S798" s="165"/>
      <c r="T798" s="166"/>
      <c r="AT798" s="161" t="s">
        <v>147</v>
      </c>
      <c r="AU798" s="161" t="s">
        <v>81</v>
      </c>
      <c r="AV798" s="13" t="s">
        <v>79</v>
      </c>
      <c r="AW798" s="13" t="s">
        <v>32</v>
      </c>
      <c r="AX798" s="13" t="s">
        <v>71</v>
      </c>
      <c r="AY798" s="161" t="s">
        <v>136</v>
      </c>
    </row>
    <row r="799" spans="1:65" s="14" customFormat="1">
      <c r="B799" s="167"/>
      <c r="D799" s="160" t="s">
        <v>147</v>
      </c>
      <c r="E799" s="168" t="s">
        <v>3</v>
      </c>
      <c r="F799" s="169" t="s">
        <v>850</v>
      </c>
      <c r="H799" s="170">
        <v>0.84</v>
      </c>
      <c r="I799" s="171"/>
      <c r="L799" s="167"/>
      <c r="M799" s="172"/>
      <c r="N799" s="173"/>
      <c r="O799" s="173"/>
      <c r="P799" s="173"/>
      <c r="Q799" s="173"/>
      <c r="R799" s="173"/>
      <c r="S799" s="173"/>
      <c r="T799" s="174"/>
      <c r="AT799" s="168" t="s">
        <v>147</v>
      </c>
      <c r="AU799" s="168" t="s">
        <v>81</v>
      </c>
      <c r="AV799" s="14" t="s">
        <v>81</v>
      </c>
      <c r="AW799" s="14" t="s">
        <v>32</v>
      </c>
      <c r="AX799" s="14" t="s">
        <v>71</v>
      </c>
      <c r="AY799" s="168" t="s">
        <v>136</v>
      </c>
    </row>
    <row r="800" spans="1:65" s="16" customFormat="1">
      <c r="B800" s="183"/>
      <c r="D800" s="160" t="s">
        <v>147</v>
      </c>
      <c r="E800" s="184" t="s">
        <v>3</v>
      </c>
      <c r="F800" s="185" t="s">
        <v>153</v>
      </c>
      <c r="H800" s="186">
        <v>0.84</v>
      </c>
      <c r="I800" s="187"/>
      <c r="L800" s="183"/>
      <c r="M800" s="188"/>
      <c r="N800" s="189"/>
      <c r="O800" s="189"/>
      <c r="P800" s="189"/>
      <c r="Q800" s="189"/>
      <c r="R800" s="189"/>
      <c r="S800" s="189"/>
      <c r="T800" s="190"/>
      <c r="AT800" s="184" t="s">
        <v>147</v>
      </c>
      <c r="AU800" s="184" t="s">
        <v>81</v>
      </c>
      <c r="AV800" s="16" t="s">
        <v>143</v>
      </c>
      <c r="AW800" s="16" t="s">
        <v>32</v>
      </c>
      <c r="AX800" s="16" t="s">
        <v>79</v>
      </c>
      <c r="AY800" s="184" t="s">
        <v>136</v>
      </c>
    </row>
    <row r="801" spans="1:65" s="2" customFormat="1" ht="24.2" customHeight="1">
      <c r="A801" s="34"/>
      <c r="B801" s="140"/>
      <c r="C801" s="191" t="s">
        <v>860</v>
      </c>
      <c r="D801" s="191" t="s">
        <v>219</v>
      </c>
      <c r="E801" s="192" t="s">
        <v>861</v>
      </c>
      <c r="F801" s="193" t="s">
        <v>862</v>
      </c>
      <c r="G801" s="194" t="s">
        <v>87</v>
      </c>
      <c r="H801" s="195">
        <v>0.92400000000000004</v>
      </c>
      <c r="I801" s="196"/>
      <c r="J801" s="197">
        <f>ROUND(I801*H801,2)</f>
        <v>0</v>
      </c>
      <c r="K801" s="193" t="s">
        <v>3</v>
      </c>
      <c r="L801" s="198"/>
      <c r="M801" s="199" t="s">
        <v>3</v>
      </c>
      <c r="N801" s="200" t="s">
        <v>42</v>
      </c>
      <c r="O801" s="55"/>
      <c r="P801" s="150">
        <f>O801*H801</f>
        <v>0</v>
      </c>
      <c r="Q801" s="150">
        <v>0</v>
      </c>
      <c r="R801" s="150">
        <f>Q801*H801</f>
        <v>0</v>
      </c>
      <c r="S801" s="150">
        <v>0</v>
      </c>
      <c r="T801" s="151">
        <f>S801*H801</f>
        <v>0</v>
      </c>
      <c r="U801" s="34"/>
      <c r="V801" s="34"/>
      <c r="W801" s="34"/>
      <c r="X801" s="34"/>
      <c r="Y801" s="34"/>
      <c r="Z801" s="34"/>
      <c r="AA801" s="34"/>
      <c r="AB801" s="34"/>
      <c r="AC801" s="34"/>
      <c r="AD801" s="34"/>
      <c r="AE801" s="34"/>
      <c r="AR801" s="152" t="s">
        <v>398</v>
      </c>
      <c r="AT801" s="152" t="s">
        <v>219</v>
      </c>
      <c r="AU801" s="152" t="s">
        <v>81</v>
      </c>
      <c r="AY801" s="19" t="s">
        <v>136</v>
      </c>
      <c r="BE801" s="153">
        <f>IF(N801="základní",J801,0)</f>
        <v>0</v>
      </c>
      <c r="BF801" s="153">
        <f>IF(N801="snížená",J801,0)</f>
        <v>0</v>
      </c>
      <c r="BG801" s="153">
        <f>IF(N801="zákl. přenesená",J801,0)</f>
        <v>0</v>
      </c>
      <c r="BH801" s="153">
        <f>IF(N801="sníž. přenesená",J801,0)</f>
        <v>0</v>
      </c>
      <c r="BI801" s="153">
        <f>IF(N801="nulová",J801,0)</f>
        <v>0</v>
      </c>
      <c r="BJ801" s="19" t="s">
        <v>79</v>
      </c>
      <c r="BK801" s="153">
        <f>ROUND(I801*H801,2)</f>
        <v>0</v>
      </c>
      <c r="BL801" s="19" t="s">
        <v>283</v>
      </c>
      <c r="BM801" s="152" t="s">
        <v>863</v>
      </c>
    </row>
    <row r="802" spans="1:65" s="14" customFormat="1">
      <c r="B802" s="167"/>
      <c r="D802" s="160" t="s">
        <v>147</v>
      </c>
      <c r="F802" s="169" t="s">
        <v>864</v>
      </c>
      <c r="H802" s="170">
        <v>0.92400000000000004</v>
      </c>
      <c r="I802" s="171"/>
      <c r="L802" s="167"/>
      <c r="M802" s="172"/>
      <c r="N802" s="173"/>
      <c r="O802" s="173"/>
      <c r="P802" s="173"/>
      <c r="Q802" s="173"/>
      <c r="R802" s="173"/>
      <c r="S802" s="173"/>
      <c r="T802" s="174"/>
      <c r="AT802" s="168" t="s">
        <v>147</v>
      </c>
      <c r="AU802" s="168" t="s">
        <v>81</v>
      </c>
      <c r="AV802" s="14" t="s">
        <v>81</v>
      </c>
      <c r="AW802" s="14" t="s">
        <v>4</v>
      </c>
      <c r="AX802" s="14" t="s">
        <v>79</v>
      </c>
      <c r="AY802" s="168" t="s">
        <v>136</v>
      </c>
    </row>
    <row r="803" spans="1:65" s="2" customFormat="1" ht="44.25" customHeight="1">
      <c r="A803" s="34"/>
      <c r="B803" s="140"/>
      <c r="C803" s="141" t="s">
        <v>865</v>
      </c>
      <c r="D803" s="141" t="s">
        <v>139</v>
      </c>
      <c r="E803" s="142" t="s">
        <v>866</v>
      </c>
      <c r="F803" s="143" t="s">
        <v>867</v>
      </c>
      <c r="G803" s="144" t="s">
        <v>560</v>
      </c>
      <c r="H803" s="145">
        <v>0.13100000000000001</v>
      </c>
      <c r="I803" s="146"/>
      <c r="J803" s="147">
        <f>ROUND(I803*H803,2)</f>
        <v>0</v>
      </c>
      <c r="K803" s="143" t="s">
        <v>142</v>
      </c>
      <c r="L803" s="35"/>
      <c r="M803" s="148" t="s">
        <v>3</v>
      </c>
      <c r="N803" s="149" t="s">
        <v>42</v>
      </c>
      <c r="O803" s="55"/>
      <c r="P803" s="150">
        <f>O803*H803</f>
        <v>0</v>
      </c>
      <c r="Q803" s="150">
        <v>0</v>
      </c>
      <c r="R803" s="150">
        <f>Q803*H803</f>
        <v>0</v>
      </c>
      <c r="S803" s="150">
        <v>0</v>
      </c>
      <c r="T803" s="151">
        <f>S803*H803</f>
        <v>0</v>
      </c>
      <c r="U803" s="34"/>
      <c r="V803" s="34"/>
      <c r="W803" s="34"/>
      <c r="X803" s="34"/>
      <c r="Y803" s="34"/>
      <c r="Z803" s="34"/>
      <c r="AA803" s="34"/>
      <c r="AB803" s="34"/>
      <c r="AC803" s="34"/>
      <c r="AD803" s="34"/>
      <c r="AE803" s="34"/>
      <c r="AR803" s="152" t="s">
        <v>283</v>
      </c>
      <c r="AT803" s="152" t="s">
        <v>139</v>
      </c>
      <c r="AU803" s="152" t="s">
        <v>81</v>
      </c>
      <c r="AY803" s="19" t="s">
        <v>136</v>
      </c>
      <c r="BE803" s="153">
        <f>IF(N803="základní",J803,0)</f>
        <v>0</v>
      </c>
      <c r="BF803" s="153">
        <f>IF(N803="snížená",J803,0)</f>
        <v>0</v>
      </c>
      <c r="BG803" s="153">
        <f>IF(N803="zákl. přenesená",J803,0)</f>
        <v>0</v>
      </c>
      <c r="BH803" s="153">
        <f>IF(N803="sníž. přenesená",J803,0)</f>
        <v>0</v>
      </c>
      <c r="BI803" s="153">
        <f>IF(N803="nulová",J803,0)</f>
        <v>0</v>
      </c>
      <c r="BJ803" s="19" t="s">
        <v>79</v>
      </c>
      <c r="BK803" s="153">
        <f>ROUND(I803*H803,2)</f>
        <v>0</v>
      </c>
      <c r="BL803" s="19" t="s">
        <v>283</v>
      </c>
      <c r="BM803" s="152" t="s">
        <v>868</v>
      </c>
    </row>
    <row r="804" spans="1:65" s="2" customFormat="1">
      <c r="A804" s="34"/>
      <c r="B804" s="35"/>
      <c r="C804" s="34"/>
      <c r="D804" s="154" t="s">
        <v>145</v>
      </c>
      <c r="E804" s="34"/>
      <c r="F804" s="155" t="s">
        <v>869</v>
      </c>
      <c r="G804" s="34"/>
      <c r="H804" s="34"/>
      <c r="I804" s="156"/>
      <c r="J804" s="34"/>
      <c r="K804" s="34"/>
      <c r="L804" s="35"/>
      <c r="M804" s="157"/>
      <c r="N804" s="158"/>
      <c r="O804" s="55"/>
      <c r="P804" s="55"/>
      <c r="Q804" s="55"/>
      <c r="R804" s="55"/>
      <c r="S804" s="55"/>
      <c r="T804" s="56"/>
      <c r="U804" s="34"/>
      <c r="V804" s="34"/>
      <c r="W804" s="34"/>
      <c r="X804" s="34"/>
      <c r="Y804" s="34"/>
      <c r="Z804" s="34"/>
      <c r="AA804" s="34"/>
      <c r="AB804" s="34"/>
      <c r="AC804" s="34"/>
      <c r="AD804" s="34"/>
      <c r="AE804" s="34"/>
      <c r="AT804" s="19" t="s">
        <v>145</v>
      </c>
      <c r="AU804" s="19" t="s">
        <v>81</v>
      </c>
    </row>
    <row r="805" spans="1:65" s="2" customFormat="1" ht="49.15" customHeight="1">
      <c r="A805" s="34"/>
      <c r="B805" s="140"/>
      <c r="C805" s="141" t="s">
        <v>870</v>
      </c>
      <c r="D805" s="141" t="s">
        <v>139</v>
      </c>
      <c r="E805" s="142" t="s">
        <v>871</v>
      </c>
      <c r="F805" s="143" t="s">
        <v>872</v>
      </c>
      <c r="G805" s="144" t="s">
        <v>560</v>
      </c>
      <c r="H805" s="145">
        <v>0.13100000000000001</v>
      </c>
      <c r="I805" s="146"/>
      <c r="J805" s="147">
        <f>ROUND(I805*H805,2)</f>
        <v>0</v>
      </c>
      <c r="K805" s="143" t="s">
        <v>142</v>
      </c>
      <c r="L805" s="35"/>
      <c r="M805" s="148" t="s">
        <v>3</v>
      </c>
      <c r="N805" s="149" t="s">
        <v>42</v>
      </c>
      <c r="O805" s="55"/>
      <c r="P805" s="150">
        <f>O805*H805</f>
        <v>0</v>
      </c>
      <c r="Q805" s="150">
        <v>0</v>
      </c>
      <c r="R805" s="150">
        <f>Q805*H805</f>
        <v>0</v>
      </c>
      <c r="S805" s="150">
        <v>0</v>
      </c>
      <c r="T805" s="151">
        <f>S805*H805</f>
        <v>0</v>
      </c>
      <c r="U805" s="34"/>
      <c r="V805" s="34"/>
      <c r="W805" s="34"/>
      <c r="X805" s="34"/>
      <c r="Y805" s="34"/>
      <c r="Z805" s="34"/>
      <c r="AA805" s="34"/>
      <c r="AB805" s="34"/>
      <c r="AC805" s="34"/>
      <c r="AD805" s="34"/>
      <c r="AE805" s="34"/>
      <c r="AR805" s="152" t="s">
        <v>283</v>
      </c>
      <c r="AT805" s="152" t="s">
        <v>139</v>
      </c>
      <c r="AU805" s="152" t="s">
        <v>81</v>
      </c>
      <c r="AY805" s="19" t="s">
        <v>136</v>
      </c>
      <c r="BE805" s="153">
        <f>IF(N805="základní",J805,0)</f>
        <v>0</v>
      </c>
      <c r="BF805" s="153">
        <f>IF(N805="snížená",J805,0)</f>
        <v>0</v>
      </c>
      <c r="BG805" s="153">
        <f>IF(N805="zákl. přenesená",J805,0)</f>
        <v>0</v>
      </c>
      <c r="BH805" s="153">
        <f>IF(N805="sníž. přenesená",J805,0)</f>
        <v>0</v>
      </c>
      <c r="BI805" s="153">
        <f>IF(N805="nulová",J805,0)</f>
        <v>0</v>
      </c>
      <c r="BJ805" s="19" t="s">
        <v>79</v>
      </c>
      <c r="BK805" s="153">
        <f>ROUND(I805*H805,2)</f>
        <v>0</v>
      </c>
      <c r="BL805" s="19" t="s">
        <v>283</v>
      </c>
      <c r="BM805" s="152" t="s">
        <v>873</v>
      </c>
    </row>
    <row r="806" spans="1:65" s="2" customFormat="1">
      <c r="A806" s="34"/>
      <c r="B806" s="35"/>
      <c r="C806" s="34"/>
      <c r="D806" s="154" t="s">
        <v>145</v>
      </c>
      <c r="E806" s="34"/>
      <c r="F806" s="155" t="s">
        <v>874</v>
      </c>
      <c r="G806" s="34"/>
      <c r="H806" s="34"/>
      <c r="I806" s="156"/>
      <c r="J806" s="34"/>
      <c r="K806" s="34"/>
      <c r="L806" s="35"/>
      <c r="M806" s="157"/>
      <c r="N806" s="158"/>
      <c r="O806" s="55"/>
      <c r="P806" s="55"/>
      <c r="Q806" s="55"/>
      <c r="R806" s="55"/>
      <c r="S806" s="55"/>
      <c r="T806" s="56"/>
      <c r="U806" s="34"/>
      <c r="V806" s="34"/>
      <c r="W806" s="34"/>
      <c r="X806" s="34"/>
      <c r="Y806" s="34"/>
      <c r="Z806" s="34"/>
      <c r="AA806" s="34"/>
      <c r="AB806" s="34"/>
      <c r="AC806" s="34"/>
      <c r="AD806" s="34"/>
      <c r="AE806" s="34"/>
      <c r="AT806" s="19" t="s">
        <v>145</v>
      </c>
      <c r="AU806" s="19" t="s">
        <v>81</v>
      </c>
    </row>
    <row r="807" spans="1:65" s="12" customFormat="1" ht="22.9" customHeight="1">
      <c r="B807" s="127"/>
      <c r="D807" s="128" t="s">
        <v>70</v>
      </c>
      <c r="E807" s="138" t="s">
        <v>875</v>
      </c>
      <c r="F807" s="138" t="s">
        <v>876</v>
      </c>
      <c r="I807" s="130"/>
      <c r="J807" s="139">
        <f>BK807</f>
        <v>0</v>
      </c>
      <c r="L807" s="127"/>
      <c r="M807" s="132"/>
      <c r="N807" s="133"/>
      <c r="O807" s="133"/>
      <c r="P807" s="134">
        <f>SUM(P808:P818)</f>
        <v>0</v>
      </c>
      <c r="Q807" s="133"/>
      <c r="R807" s="134">
        <f>SUM(R808:R818)</f>
        <v>3.0028800000000003E-3</v>
      </c>
      <c r="S807" s="133"/>
      <c r="T807" s="135">
        <f>SUM(T808:T818)</f>
        <v>0</v>
      </c>
      <c r="AR807" s="128" t="s">
        <v>81</v>
      </c>
      <c r="AT807" s="136" t="s">
        <v>70</v>
      </c>
      <c r="AU807" s="136" t="s">
        <v>79</v>
      </c>
      <c r="AY807" s="128" t="s">
        <v>136</v>
      </c>
      <c r="BK807" s="137">
        <f>SUM(BK808:BK818)</f>
        <v>0</v>
      </c>
    </row>
    <row r="808" spans="1:65" s="2" customFormat="1" ht="24.2" customHeight="1">
      <c r="A808" s="34"/>
      <c r="B808" s="140"/>
      <c r="C808" s="141" t="s">
        <v>877</v>
      </c>
      <c r="D808" s="141" t="s">
        <v>139</v>
      </c>
      <c r="E808" s="142" t="s">
        <v>878</v>
      </c>
      <c r="F808" s="143" t="s">
        <v>879</v>
      </c>
      <c r="G808" s="144" t="s">
        <v>87</v>
      </c>
      <c r="H808" s="145">
        <v>8.8320000000000007</v>
      </c>
      <c r="I808" s="146"/>
      <c r="J808" s="147">
        <f>ROUND(I808*H808,2)</f>
        <v>0</v>
      </c>
      <c r="K808" s="143" t="s">
        <v>142</v>
      </c>
      <c r="L808" s="35"/>
      <c r="M808" s="148" t="s">
        <v>3</v>
      </c>
      <c r="N808" s="149" t="s">
        <v>42</v>
      </c>
      <c r="O808" s="55"/>
      <c r="P808" s="150">
        <f>O808*H808</f>
        <v>0</v>
      </c>
      <c r="Q808" s="150">
        <v>6.0000000000000002E-5</v>
      </c>
      <c r="R808" s="150">
        <f>Q808*H808</f>
        <v>5.2992000000000002E-4</v>
      </c>
      <c r="S808" s="150">
        <v>0</v>
      </c>
      <c r="T808" s="151">
        <f>S808*H808</f>
        <v>0</v>
      </c>
      <c r="U808" s="34"/>
      <c r="V808" s="34"/>
      <c r="W808" s="34"/>
      <c r="X808" s="34"/>
      <c r="Y808" s="34"/>
      <c r="Z808" s="34"/>
      <c r="AA808" s="34"/>
      <c r="AB808" s="34"/>
      <c r="AC808" s="34"/>
      <c r="AD808" s="34"/>
      <c r="AE808" s="34"/>
      <c r="AR808" s="152" t="s">
        <v>283</v>
      </c>
      <c r="AT808" s="152" t="s">
        <v>139</v>
      </c>
      <c r="AU808" s="152" t="s">
        <v>81</v>
      </c>
      <c r="AY808" s="19" t="s">
        <v>136</v>
      </c>
      <c r="BE808" s="153">
        <f>IF(N808="základní",J808,0)</f>
        <v>0</v>
      </c>
      <c r="BF808" s="153">
        <f>IF(N808="snížená",J808,0)</f>
        <v>0</v>
      </c>
      <c r="BG808" s="153">
        <f>IF(N808="zákl. přenesená",J808,0)</f>
        <v>0</v>
      </c>
      <c r="BH808" s="153">
        <f>IF(N808="sníž. přenesená",J808,0)</f>
        <v>0</v>
      </c>
      <c r="BI808" s="153">
        <f>IF(N808="nulová",J808,0)</f>
        <v>0</v>
      </c>
      <c r="BJ808" s="19" t="s">
        <v>79</v>
      </c>
      <c r="BK808" s="153">
        <f>ROUND(I808*H808,2)</f>
        <v>0</v>
      </c>
      <c r="BL808" s="19" t="s">
        <v>283</v>
      </c>
      <c r="BM808" s="152" t="s">
        <v>880</v>
      </c>
    </row>
    <row r="809" spans="1:65" s="2" customFormat="1">
      <c r="A809" s="34"/>
      <c r="B809" s="35"/>
      <c r="C809" s="34"/>
      <c r="D809" s="154" t="s">
        <v>145</v>
      </c>
      <c r="E809" s="34"/>
      <c r="F809" s="155" t="s">
        <v>881</v>
      </c>
      <c r="G809" s="34"/>
      <c r="H809" s="34"/>
      <c r="I809" s="156"/>
      <c r="J809" s="34"/>
      <c r="K809" s="34"/>
      <c r="L809" s="35"/>
      <c r="M809" s="157"/>
      <c r="N809" s="158"/>
      <c r="O809" s="55"/>
      <c r="P809" s="55"/>
      <c r="Q809" s="55"/>
      <c r="R809" s="55"/>
      <c r="S809" s="55"/>
      <c r="T809" s="56"/>
      <c r="U809" s="34"/>
      <c r="V809" s="34"/>
      <c r="W809" s="34"/>
      <c r="X809" s="34"/>
      <c r="Y809" s="34"/>
      <c r="Z809" s="34"/>
      <c r="AA809" s="34"/>
      <c r="AB809" s="34"/>
      <c r="AC809" s="34"/>
      <c r="AD809" s="34"/>
      <c r="AE809" s="34"/>
      <c r="AT809" s="19" t="s">
        <v>145</v>
      </c>
      <c r="AU809" s="19" t="s">
        <v>81</v>
      </c>
    </row>
    <row r="810" spans="1:65" s="2" customFormat="1" ht="24.2" customHeight="1">
      <c r="A810" s="34"/>
      <c r="B810" s="140"/>
      <c r="C810" s="141" t="s">
        <v>882</v>
      </c>
      <c r="D810" s="141" t="s">
        <v>139</v>
      </c>
      <c r="E810" s="142" t="s">
        <v>883</v>
      </c>
      <c r="F810" s="143" t="s">
        <v>884</v>
      </c>
      <c r="G810" s="144" t="s">
        <v>87</v>
      </c>
      <c r="H810" s="145">
        <v>8.8320000000000007</v>
      </c>
      <c r="I810" s="146"/>
      <c r="J810" s="147">
        <f>ROUND(I810*H810,2)</f>
        <v>0</v>
      </c>
      <c r="K810" s="143" t="s">
        <v>142</v>
      </c>
      <c r="L810" s="35"/>
      <c r="M810" s="148" t="s">
        <v>3</v>
      </c>
      <c r="N810" s="149" t="s">
        <v>42</v>
      </c>
      <c r="O810" s="55"/>
      <c r="P810" s="150">
        <f>O810*H810</f>
        <v>0</v>
      </c>
      <c r="Q810" s="150">
        <v>0</v>
      </c>
      <c r="R810" s="150">
        <f>Q810*H810</f>
        <v>0</v>
      </c>
      <c r="S810" s="150">
        <v>0</v>
      </c>
      <c r="T810" s="151">
        <f>S810*H810</f>
        <v>0</v>
      </c>
      <c r="U810" s="34"/>
      <c r="V810" s="34"/>
      <c r="W810" s="34"/>
      <c r="X810" s="34"/>
      <c r="Y810" s="34"/>
      <c r="Z810" s="34"/>
      <c r="AA810" s="34"/>
      <c r="AB810" s="34"/>
      <c r="AC810" s="34"/>
      <c r="AD810" s="34"/>
      <c r="AE810" s="34"/>
      <c r="AR810" s="152" t="s">
        <v>283</v>
      </c>
      <c r="AT810" s="152" t="s">
        <v>139</v>
      </c>
      <c r="AU810" s="152" t="s">
        <v>81</v>
      </c>
      <c r="AY810" s="19" t="s">
        <v>136</v>
      </c>
      <c r="BE810" s="153">
        <f>IF(N810="základní",J810,0)</f>
        <v>0</v>
      </c>
      <c r="BF810" s="153">
        <f>IF(N810="snížená",J810,0)</f>
        <v>0</v>
      </c>
      <c r="BG810" s="153">
        <f>IF(N810="zákl. přenesená",J810,0)</f>
        <v>0</v>
      </c>
      <c r="BH810" s="153">
        <f>IF(N810="sníž. přenesená",J810,0)</f>
        <v>0</v>
      </c>
      <c r="BI810" s="153">
        <f>IF(N810="nulová",J810,0)</f>
        <v>0</v>
      </c>
      <c r="BJ810" s="19" t="s">
        <v>79</v>
      </c>
      <c r="BK810" s="153">
        <f>ROUND(I810*H810,2)</f>
        <v>0</v>
      </c>
      <c r="BL810" s="19" t="s">
        <v>283</v>
      </c>
      <c r="BM810" s="152" t="s">
        <v>885</v>
      </c>
    </row>
    <row r="811" spans="1:65" s="2" customFormat="1">
      <c r="A811" s="34"/>
      <c r="B811" s="35"/>
      <c r="C811" s="34"/>
      <c r="D811" s="154" t="s">
        <v>145</v>
      </c>
      <c r="E811" s="34"/>
      <c r="F811" s="155" t="s">
        <v>886</v>
      </c>
      <c r="G811" s="34"/>
      <c r="H811" s="34"/>
      <c r="I811" s="156"/>
      <c r="J811" s="34"/>
      <c r="K811" s="34"/>
      <c r="L811" s="35"/>
      <c r="M811" s="157"/>
      <c r="N811" s="158"/>
      <c r="O811" s="55"/>
      <c r="P811" s="55"/>
      <c r="Q811" s="55"/>
      <c r="R811" s="55"/>
      <c r="S811" s="55"/>
      <c r="T811" s="56"/>
      <c r="U811" s="34"/>
      <c r="V811" s="34"/>
      <c r="W811" s="34"/>
      <c r="X811" s="34"/>
      <c r="Y811" s="34"/>
      <c r="Z811" s="34"/>
      <c r="AA811" s="34"/>
      <c r="AB811" s="34"/>
      <c r="AC811" s="34"/>
      <c r="AD811" s="34"/>
      <c r="AE811" s="34"/>
      <c r="AT811" s="19" t="s">
        <v>145</v>
      </c>
      <c r="AU811" s="19" t="s">
        <v>81</v>
      </c>
    </row>
    <row r="812" spans="1:65" s="2" customFormat="1" ht="24.2" customHeight="1">
      <c r="A812" s="34"/>
      <c r="B812" s="140"/>
      <c r="C812" s="141" t="s">
        <v>887</v>
      </c>
      <c r="D812" s="141" t="s">
        <v>139</v>
      </c>
      <c r="E812" s="142" t="s">
        <v>888</v>
      </c>
      <c r="F812" s="143" t="s">
        <v>889</v>
      </c>
      <c r="G812" s="144" t="s">
        <v>87</v>
      </c>
      <c r="H812" s="145">
        <v>17.664000000000001</v>
      </c>
      <c r="I812" s="146"/>
      <c r="J812" s="147">
        <f>ROUND(I812*H812,2)</f>
        <v>0</v>
      </c>
      <c r="K812" s="143" t="s">
        <v>142</v>
      </c>
      <c r="L812" s="35"/>
      <c r="M812" s="148" t="s">
        <v>3</v>
      </c>
      <c r="N812" s="149" t="s">
        <v>42</v>
      </c>
      <c r="O812" s="55"/>
      <c r="P812" s="150">
        <f>O812*H812</f>
        <v>0</v>
      </c>
      <c r="Q812" s="150">
        <v>1.3999999999999999E-4</v>
      </c>
      <c r="R812" s="150">
        <f>Q812*H812</f>
        <v>2.4729600000000002E-3</v>
      </c>
      <c r="S812" s="150">
        <v>0</v>
      </c>
      <c r="T812" s="151">
        <f>S812*H812</f>
        <v>0</v>
      </c>
      <c r="U812" s="34"/>
      <c r="V812" s="34"/>
      <c r="W812" s="34"/>
      <c r="X812" s="34"/>
      <c r="Y812" s="34"/>
      <c r="Z812" s="34"/>
      <c r="AA812" s="34"/>
      <c r="AB812" s="34"/>
      <c r="AC812" s="34"/>
      <c r="AD812" s="34"/>
      <c r="AE812" s="34"/>
      <c r="AR812" s="152" t="s">
        <v>283</v>
      </c>
      <c r="AT812" s="152" t="s">
        <v>139</v>
      </c>
      <c r="AU812" s="152" t="s">
        <v>81</v>
      </c>
      <c r="AY812" s="19" t="s">
        <v>136</v>
      </c>
      <c r="BE812" s="153">
        <f>IF(N812="základní",J812,0)</f>
        <v>0</v>
      </c>
      <c r="BF812" s="153">
        <f>IF(N812="snížená",J812,0)</f>
        <v>0</v>
      </c>
      <c r="BG812" s="153">
        <f>IF(N812="zákl. přenesená",J812,0)</f>
        <v>0</v>
      </c>
      <c r="BH812" s="153">
        <f>IF(N812="sníž. přenesená",J812,0)</f>
        <v>0</v>
      </c>
      <c r="BI812" s="153">
        <f>IF(N812="nulová",J812,0)</f>
        <v>0</v>
      </c>
      <c r="BJ812" s="19" t="s">
        <v>79</v>
      </c>
      <c r="BK812" s="153">
        <f>ROUND(I812*H812,2)</f>
        <v>0</v>
      </c>
      <c r="BL812" s="19" t="s">
        <v>283</v>
      </c>
      <c r="BM812" s="152" t="s">
        <v>890</v>
      </c>
    </row>
    <row r="813" spans="1:65" s="2" customFormat="1">
      <c r="A813" s="34"/>
      <c r="B813" s="35"/>
      <c r="C813" s="34"/>
      <c r="D813" s="154" t="s">
        <v>145</v>
      </c>
      <c r="E813" s="34"/>
      <c r="F813" s="155" t="s">
        <v>891</v>
      </c>
      <c r="G813" s="34"/>
      <c r="H813" s="34"/>
      <c r="I813" s="156"/>
      <c r="J813" s="34"/>
      <c r="K813" s="34"/>
      <c r="L813" s="35"/>
      <c r="M813" s="157"/>
      <c r="N813" s="158"/>
      <c r="O813" s="55"/>
      <c r="P813" s="55"/>
      <c r="Q813" s="55"/>
      <c r="R813" s="55"/>
      <c r="S813" s="55"/>
      <c r="T813" s="56"/>
      <c r="U813" s="34"/>
      <c r="V813" s="34"/>
      <c r="W813" s="34"/>
      <c r="X813" s="34"/>
      <c r="Y813" s="34"/>
      <c r="Z813" s="34"/>
      <c r="AA813" s="34"/>
      <c r="AB813" s="34"/>
      <c r="AC813" s="34"/>
      <c r="AD813" s="34"/>
      <c r="AE813" s="34"/>
      <c r="AT813" s="19" t="s">
        <v>145</v>
      </c>
      <c r="AU813" s="19" t="s">
        <v>81</v>
      </c>
    </row>
    <row r="814" spans="1:65" s="13" customFormat="1">
      <c r="B814" s="159"/>
      <c r="D814" s="160" t="s">
        <v>147</v>
      </c>
      <c r="E814" s="161" t="s">
        <v>3</v>
      </c>
      <c r="F814" s="162" t="s">
        <v>892</v>
      </c>
      <c r="H814" s="161" t="s">
        <v>3</v>
      </c>
      <c r="I814" s="163"/>
      <c r="L814" s="159"/>
      <c r="M814" s="164"/>
      <c r="N814" s="165"/>
      <c r="O814" s="165"/>
      <c r="P814" s="165"/>
      <c r="Q814" s="165"/>
      <c r="R814" s="165"/>
      <c r="S814" s="165"/>
      <c r="T814" s="166"/>
      <c r="AT814" s="161" t="s">
        <v>147</v>
      </c>
      <c r="AU814" s="161" t="s">
        <v>81</v>
      </c>
      <c r="AV814" s="13" t="s">
        <v>79</v>
      </c>
      <c r="AW814" s="13" t="s">
        <v>32</v>
      </c>
      <c r="AX814" s="13" t="s">
        <v>71</v>
      </c>
      <c r="AY814" s="161" t="s">
        <v>136</v>
      </c>
    </row>
    <row r="815" spans="1:65" s="13" customFormat="1">
      <c r="B815" s="159"/>
      <c r="D815" s="160" t="s">
        <v>147</v>
      </c>
      <c r="E815" s="161" t="s">
        <v>3</v>
      </c>
      <c r="F815" s="162" t="s">
        <v>240</v>
      </c>
      <c r="H815" s="161" t="s">
        <v>3</v>
      </c>
      <c r="I815" s="163"/>
      <c r="L815" s="159"/>
      <c r="M815" s="164"/>
      <c r="N815" s="165"/>
      <c r="O815" s="165"/>
      <c r="P815" s="165"/>
      <c r="Q815" s="165"/>
      <c r="R815" s="165"/>
      <c r="S815" s="165"/>
      <c r="T815" s="166"/>
      <c r="AT815" s="161" t="s">
        <v>147</v>
      </c>
      <c r="AU815" s="161" t="s">
        <v>81</v>
      </c>
      <c r="AV815" s="13" t="s">
        <v>79</v>
      </c>
      <c r="AW815" s="13" t="s">
        <v>32</v>
      </c>
      <c r="AX815" s="13" t="s">
        <v>71</v>
      </c>
      <c r="AY815" s="161" t="s">
        <v>136</v>
      </c>
    </row>
    <row r="816" spans="1:65" s="14" customFormat="1">
      <c r="B816" s="167"/>
      <c r="D816" s="160" t="s">
        <v>147</v>
      </c>
      <c r="E816" s="168" t="s">
        <v>3</v>
      </c>
      <c r="F816" s="169" t="s">
        <v>893</v>
      </c>
      <c r="H816" s="170">
        <v>8.8320000000000007</v>
      </c>
      <c r="I816" s="171"/>
      <c r="L816" s="167"/>
      <c r="M816" s="172"/>
      <c r="N816" s="173"/>
      <c r="O816" s="173"/>
      <c r="P816" s="173"/>
      <c r="Q816" s="173"/>
      <c r="R816" s="173"/>
      <c r="S816" s="173"/>
      <c r="T816" s="174"/>
      <c r="AT816" s="168" t="s">
        <v>147</v>
      </c>
      <c r="AU816" s="168" t="s">
        <v>81</v>
      </c>
      <c r="AV816" s="14" t="s">
        <v>81</v>
      </c>
      <c r="AW816" s="14" t="s">
        <v>32</v>
      </c>
      <c r="AX816" s="14" t="s">
        <v>71</v>
      </c>
      <c r="AY816" s="168" t="s">
        <v>136</v>
      </c>
    </row>
    <row r="817" spans="1:65" s="15" customFormat="1">
      <c r="B817" s="175"/>
      <c r="D817" s="160" t="s">
        <v>147</v>
      </c>
      <c r="E817" s="176" t="s">
        <v>3</v>
      </c>
      <c r="F817" s="177" t="s">
        <v>152</v>
      </c>
      <c r="H817" s="178">
        <v>8.8320000000000007</v>
      </c>
      <c r="I817" s="179"/>
      <c r="L817" s="175"/>
      <c r="M817" s="180"/>
      <c r="N817" s="181"/>
      <c r="O817" s="181"/>
      <c r="P817" s="181"/>
      <c r="Q817" s="181"/>
      <c r="R817" s="181"/>
      <c r="S817" s="181"/>
      <c r="T817" s="182"/>
      <c r="AT817" s="176" t="s">
        <v>147</v>
      </c>
      <c r="AU817" s="176" t="s">
        <v>81</v>
      </c>
      <c r="AV817" s="15" t="s">
        <v>137</v>
      </c>
      <c r="AW817" s="15" t="s">
        <v>32</v>
      </c>
      <c r="AX817" s="15" t="s">
        <v>79</v>
      </c>
      <c r="AY817" s="176" t="s">
        <v>136</v>
      </c>
    </row>
    <row r="818" spans="1:65" s="14" customFormat="1">
      <c r="B818" s="167"/>
      <c r="D818" s="160" t="s">
        <v>147</v>
      </c>
      <c r="F818" s="169" t="s">
        <v>894</v>
      </c>
      <c r="H818" s="170">
        <v>17.664000000000001</v>
      </c>
      <c r="I818" s="171"/>
      <c r="L818" s="167"/>
      <c r="M818" s="172"/>
      <c r="N818" s="173"/>
      <c r="O818" s="173"/>
      <c r="P818" s="173"/>
      <c r="Q818" s="173"/>
      <c r="R818" s="173"/>
      <c r="S818" s="173"/>
      <c r="T818" s="174"/>
      <c r="AT818" s="168" t="s">
        <v>147</v>
      </c>
      <c r="AU818" s="168" t="s">
        <v>81</v>
      </c>
      <c r="AV818" s="14" t="s">
        <v>81</v>
      </c>
      <c r="AW818" s="14" t="s">
        <v>4</v>
      </c>
      <c r="AX818" s="14" t="s">
        <v>79</v>
      </c>
      <c r="AY818" s="168" t="s">
        <v>136</v>
      </c>
    </row>
    <row r="819" spans="1:65" s="12" customFormat="1" ht="22.9" customHeight="1">
      <c r="B819" s="127"/>
      <c r="D819" s="128" t="s">
        <v>70</v>
      </c>
      <c r="E819" s="138" t="s">
        <v>895</v>
      </c>
      <c r="F819" s="138" t="s">
        <v>896</v>
      </c>
      <c r="I819" s="130"/>
      <c r="J819" s="139">
        <f>BK819</f>
        <v>0</v>
      </c>
      <c r="L819" s="127"/>
      <c r="M819" s="132"/>
      <c r="N819" s="133"/>
      <c r="O819" s="133"/>
      <c r="P819" s="134">
        <f>SUM(P820:P861)</f>
        <v>0</v>
      </c>
      <c r="Q819" s="133"/>
      <c r="R819" s="134">
        <f>SUM(R820:R861)</f>
        <v>5.111864E-2</v>
      </c>
      <c r="S819" s="133"/>
      <c r="T819" s="135">
        <f>SUM(T820:T861)</f>
        <v>0</v>
      </c>
      <c r="AR819" s="128" t="s">
        <v>81</v>
      </c>
      <c r="AT819" s="136" t="s">
        <v>70</v>
      </c>
      <c r="AU819" s="136" t="s">
        <v>79</v>
      </c>
      <c r="AY819" s="128" t="s">
        <v>136</v>
      </c>
      <c r="BK819" s="137">
        <f>SUM(BK820:BK861)</f>
        <v>0</v>
      </c>
    </row>
    <row r="820" spans="1:65" s="2" customFormat="1" ht="37.9" customHeight="1">
      <c r="A820" s="34"/>
      <c r="B820" s="140"/>
      <c r="C820" s="141" t="s">
        <v>897</v>
      </c>
      <c r="D820" s="141" t="s">
        <v>139</v>
      </c>
      <c r="E820" s="142" t="s">
        <v>898</v>
      </c>
      <c r="F820" s="143" t="s">
        <v>899</v>
      </c>
      <c r="G820" s="144" t="s">
        <v>95</v>
      </c>
      <c r="H820" s="145">
        <v>150</v>
      </c>
      <c r="I820" s="146"/>
      <c r="J820" s="147">
        <f>ROUND(I820*H820,2)</f>
        <v>0</v>
      </c>
      <c r="K820" s="143" t="s">
        <v>142</v>
      </c>
      <c r="L820" s="35"/>
      <c r="M820" s="148" t="s">
        <v>3</v>
      </c>
      <c r="N820" s="149" t="s">
        <v>42</v>
      </c>
      <c r="O820" s="55"/>
      <c r="P820" s="150">
        <f>O820*H820</f>
        <v>0</v>
      </c>
      <c r="Q820" s="150">
        <v>0</v>
      </c>
      <c r="R820" s="150">
        <f>Q820*H820</f>
        <v>0</v>
      </c>
      <c r="S820" s="150">
        <v>0</v>
      </c>
      <c r="T820" s="151">
        <f>S820*H820</f>
        <v>0</v>
      </c>
      <c r="U820" s="34"/>
      <c r="V820" s="34"/>
      <c r="W820" s="34"/>
      <c r="X820" s="34"/>
      <c r="Y820" s="34"/>
      <c r="Z820" s="34"/>
      <c r="AA820" s="34"/>
      <c r="AB820" s="34"/>
      <c r="AC820" s="34"/>
      <c r="AD820" s="34"/>
      <c r="AE820" s="34"/>
      <c r="AR820" s="152" t="s">
        <v>283</v>
      </c>
      <c r="AT820" s="152" t="s">
        <v>139</v>
      </c>
      <c r="AU820" s="152" t="s">
        <v>81</v>
      </c>
      <c r="AY820" s="19" t="s">
        <v>136</v>
      </c>
      <c r="BE820" s="153">
        <f>IF(N820="základní",J820,0)</f>
        <v>0</v>
      </c>
      <c r="BF820" s="153">
        <f>IF(N820="snížená",J820,0)</f>
        <v>0</v>
      </c>
      <c r="BG820" s="153">
        <f>IF(N820="zákl. přenesená",J820,0)</f>
        <v>0</v>
      </c>
      <c r="BH820" s="153">
        <f>IF(N820="sníž. přenesená",J820,0)</f>
        <v>0</v>
      </c>
      <c r="BI820" s="153">
        <f>IF(N820="nulová",J820,0)</f>
        <v>0</v>
      </c>
      <c r="BJ820" s="19" t="s">
        <v>79</v>
      </c>
      <c r="BK820" s="153">
        <f>ROUND(I820*H820,2)</f>
        <v>0</v>
      </c>
      <c r="BL820" s="19" t="s">
        <v>283</v>
      </c>
      <c r="BM820" s="152" t="s">
        <v>900</v>
      </c>
    </row>
    <row r="821" spans="1:65" s="2" customFormat="1">
      <c r="A821" s="34"/>
      <c r="B821" s="35"/>
      <c r="C821" s="34"/>
      <c r="D821" s="154" t="s">
        <v>145</v>
      </c>
      <c r="E821" s="34"/>
      <c r="F821" s="155" t="s">
        <v>901</v>
      </c>
      <c r="G821" s="34"/>
      <c r="H821" s="34"/>
      <c r="I821" s="156"/>
      <c r="J821" s="34"/>
      <c r="K821" s="34"/>
      <c r="L821" s="35"/>
      <c r="M821" s="157"/>
      <c r="N821" s="158"/>
      <c r="O821" s="55"/>
      <c r="P821" s="55"/>
      <c r="Q821" s="55"/>
      <c r="R821" s="55"/>
      <c r="S821" s="55"/>
      <c r="T821" s="56"/>
      <c r="U821" s="34"/>
      <c r="V821" s="34"/>
      <c r="W821" s="34"/>
      <c r="X821" s="34"/>
      <c r="Y821" s="34"/>
      <c r="Z821" s="34"/>
      <c r="AA821" s="34"/>
      <c r="AB821" s="34"/>
      <c r="AC821" s="34"/>
      <c r="AD821" s="34"/>
      <c r="AE821" s="34"/>
      <c r="AT821" s="19" t="s">
        <v>145</v>
      </c>
      <c r="AU821" s="19" t="s">
        <v>81</v>
      </c>
    </row>
    <row r="822" spans="1:65" s="13" customFormat="1">
      <c r="B822" s="159"/>
      <c r="D822" s="160" t="s">
        <v>147</v>
      </c>
      <c r="E822" s="161" t="s">
        <v>3</v>
      </c>
      <c r="F822" s="162" t="s">
        <v>902</v>
      </c>
      <c r="H822" s="161" t="s">
        <v>3</v>
      </c>
      <c r="I822" s="163"/>
      <c r="L822" s="159"/>
      <c r="M822" s="164"/>
      <c r="N822" s="165"/>
      <c r="O822" s="165"/>
      <c r="P822" s="165"/>
      <c r="Q822" s="165"/>
      <c r="R822" s="165"/>
      <c r="S822" s="165"/>
      <c r="T822" s="166"/>
      <c r="AT822" s="161" t="s">
        <v>147</v>
      </c>
      <c r="AU822" s="161" t="s">
        <v>81</v>
      </c>
      <c r="AV822" s="13" t="s">
        <v>79</v>
      </c>
      <c r="AW822" s="13" t="s">
        <v>32</v>
      </c>
      <c r="AX822" s="13" t="s">
        <v>71</v>
      </c>
      <c r="AY822" s="161" t="s">
        <v>136</v>
      </c>
    </row>
    <row r="823" spans="1:65" s="14" customFormat="1">
      <c r="B823" s="167"/>
      <c r="D823" s="160" t="s">
        <v>147</v>
      </c>
      <c r="E823" s="168" t="s">
        <v>3</v>
      </c>
      <c r="F823" s="169" t="s">
        <v>903</v>
      </c>
      <c r="H823" s="170">
        <v>150</v>
      </c>
      <c r="I823" s="171"/>
      <c r="L823" s="167"/>
      <c r="M823" s="172"/>
      <c r="N823" s="173"/>
      <c r="O823" s="173"/>
      <c r="P823" s="173"/>
      <c r="Q823" s="173"/>
      <c r="R823" s="173"/>
      <c r="S823" s="173"/>
      <c r="T823" s="174"/>
      <c r="AT823" s="168" t="s">
        <v>147</v>
      </c>
      <c r="AU823" s="168" t="s">
        <v>81</v>
      </c>
      <c r="AV823" s="14" t="s">
        <v>81</v>
      </c>
      <c r="AW823" s="14" t="s">
        <v>32</v>
      </c>
      <c r="AX823" s="14" t="s">
        <v>79</v>
      </c>
      <c r="AY823" s="168" t="s">
        <v>136</v>
      </c>
    </row>
    <row r="824" spans="1:65" s="2" customFormat="1" ht="21.75" customHeight="1">
      <c r="A824" s="34"/>
      <c r="B824" s="140"/>
      <c r="C824" s="191" t="s">
        <v>904</v>
      </c>
      <c r="D824" s="191" t="s">
        <v>219</v>
      </c>
      <c r="E824" s="192" t="s">
        <v>905</v>
      </c>
      <c r="F824" s="193" t="s">
        <v>906</v>
      </c>
      <c r="G824" s="194" t="s">
        <v>95</v>
      </c>
      <c r="H824" s="195">
        <v>157.5</v>
      </c>
      <c r="I824" s="196"/>
      <c r="J824" s="197">
        <f>ROUND(I824*H824,2)</f>
        <v>0</v>
      </c>
      <c r="K824" s="193" t="s">
        <v>142</v>
      </c>
      <c r="L824" s="198"/>
      <c r="M824" s="199" t="s">
        <v>3</v>
      </c>
      <c r="N824" s="200" t="s">
        <v>42</v>
      </c>
      <c r="O824" s="55"/>
      <c r="P824" s="150">
        <f>O824*H824</f>
        <v>0</v>
      </c>
      <c r="Q824" s="150">
        <v>0</v>
      </c>
      <c r="R824" s="150">
        <f>Q824*H824</f>
        <v>0</v>
      </c>
      <c r="S824" s="150">
        <v>0</v>
      </c>
      <c r="T824" s="151">
        <f>S824*H824</f>
        <v>0</v>
      </c>
      <c r="U824" s="34"/>
      <c r="V824" s="34"/>
      <c r="W824" s="34"/>
      <c r="X824" s="34"/>
      <c r="Y824" s="34"/>
      <c r="Z824" s="34"/>
      <c r="AA824" s="34"/>
      <c r="AB824" s="34"/>
      <c r="AC824" s="34"/>
      <c r="AD824" s="34"/>
      <c r="AE824" s="34"/>
      <c r="AR824" s="152" t="s">
        <v>398</v>
      </c>
      <c r="AT824" s="152" t="s">
        <v>219</v>
      </c>
      <c r="AU824" s="152" t="s">
        <v>81</v>
      </c>
      <c r="AY824" s="19" t="s">
        <v>136</v>
      </c>
      <c r="BE824" s="153">
        <f>IF(N824="základní",J824,0)</f>
        <v>0</v>
      </c>
      <c r="BF824" s="153">
        <f>IF(N824="snížená",J824,0)</f>
        <v>0</v>
      </c>
      <c r="BG824" s="153">
        <f>IF(N824="zákl. přenesená",J824,0)</f>
        <v>0</v>
      </c>
      <c r="BH824" s="153">
        <f>IF(N824="sníž. přenesená",J824,0)</f>
        <v>0</v>
      </c>
      <c r="BI824" s="153">
        <f>IF(N824="nulová",J824,0)</f>
        <v>0</v>
      </c>
      <c r="BJ824" s="19" t="s">
        <v>79</v>
      </c>
      <c r="BK824" s="153">
        <f>ROUND(I824*H824,2)</f>
        <v>0</v>
      </c>
      <c r="BL824" s="19" t="s">
        <v>283</v>
      </c>
      <c r="BM824" s="152" t="s">
        <v>907</v>
      </c>
    </row>
    <row r="825" spans="1:65" s="14" customFormat="1">
      <c r="B825" s="167"/>
      <c r="D825" s="160" t="s">
        <v>147</v>
      </c>
      <c r="F825" s="169" t="s">
        <v>908</v>
      </c>
      <c r="H825" s="170">
        <v>157.5</v>
      </c>
      <c r="I825" s="171"/>
      <c r="L825" s="167"/>
      <c r="M825" s="172"/>
      <c r="N825" s="173"/>
      <c r="O825" s="173"/>
      <c r="P825" s="173"/>
      <c r="Q825" s="173"/>
      <c r="R825" s="173"/>
      <c r="S825" s="173"/>
      <c r="T825" s="174"/>
      <c r="AT825" s="168" t="s">
        <v>147</v>
      </c>
      <c r="AU825" s="168" t="s">
        <v>81</v>
      </c>
      <c r="AV825" s="14" t="s">
        <v>81</v>
      </c>
      <c r="AW825" s="14" t="s">
        <v>4</v>
      </c>
      <c r="AX825" s="14" t="s">
        <v>79</v>
      </c>
      <c r="AY825" s="168" t="s">
        <v>136</v>
      </c>
    </row>
    <row r="826" spans="1:65" s="2" customFormat="1" ht="55.5" customHeight="1">
      <c r="A826" s="34"/>
      <c r="B826" s="140"/>
      <c r="C826" s="141" t="s">
        <v>909</v>
      </c>
      <c r="D826" s="141" t="s">
        <v>139</v>
      </c>
      <c r="E826" s="142" t="s">
        <v>910</v>
      </c>
      <c r="F826" s="143" t="s">
        <v>911</v>
      </c>
      <c r="G826" s="144" t="s">
        <v>87</v>
      </c>
      <c r="H826" s="145">
        <v>30</v>
      </c>
      <c r="I826" s="146"/>
      <c r="J826" s="147">
        <f>ROUND(I826*H826,2)</f>
        <v>0</v>
      </c>
      <c r="K826" s="143" t="s">
        <v>142</v>
      </c>
      <c r="L826" s="35"/>
      <c r="M826" s="148" t="s">
        <v>3</v>
      </c>
      <c r="N826" s="149" t="s">
        <v>42</v>
      </c>
      <c r="O826" s="55"/>
      <c r="P826" s="150">
        <f>O826*H826</f>
        <v>0</v>
      </c>
      <c r="Q826" s="150">
        <v>0</v>
      </c>
      <c r="R826" s="150">
        <f>Q826*H826</f>
        <v>0</v>
      </c>
      <c r="S826" s="150">
        <v>0</v>
      </c>
      <c r="T826" s="151">
        <f>S826*H826</f>
        <v>0</v>
      </c>
      <c r="U826" s="34"/>
      <c r="V826" s="34"/>
      <c r="W826" s="34"/>
      <c r="X826" s="34"/>
      <c r="Y826" s="34"/>
      <c r="Z826" s="34"/>
      <c r="AA826" s="34"/>
      <c r="AB826" s="34"/>
      <c r="AC826" s="34"/>
      <c r="AD826" s="34"/>
      <c r="AE826" s="34"/>
      <c r="AR826" s="152" t="s">
        <v>283</v>
      </c>
      <c r="AT826" s="152" t="s">
        <v>139</v>
      </c>
      <c r="AU826" s="152" t="s">
        <v>81</v>
      </c>
      <c r="AY826" s="19" t="s">
        <v>136</v>
      </c>
      <c r="BE826" s="153">
        <f>IF(N826="základní",J826,0)</f>
        <v>0</v>
      </c>
      <c r="BF826" s="153">
        <f>IF(N826="snížená",J826,0)</f>
        <v>0</v>
      </c>
      <c r="BG826" s="153">
        <f>IF(N826="zákl. přenesená",J826,0)</f>
        <v>0</v>
      </c>
      <c r="BH826" s="153">
        <f>IF(N826="sníž. přenesená",J826,0)</f>
        <v>0</v>
      </c>
      <c r="BI826" s="153">
        <f>IF(N826="nulová",J826,0)</f>
        <v>0</v>
      </c>
      <c r="BJ826" s="19" t="s">
        <v>79</v>
      </c>
      <c r="BK826" s="153">
        <f>ROUND(I826*H826,2)</f>
        <v>0</v>
      </c>
      <c r="BL826" s="19" t="s">
        <v>283</v>
      </c>
      <c r="BM826" s="152" t="s">
        <v>912</v>
      </c>
    </row>
    <row r="827" spans="1:65" s="2" customFormat="1">
      <c r="A827" s="34"/>
      <c r="B827" s="35"/>
      <c r="C827" s="34"/>
      <c r="D827" s="154" t="s">
        <v>145</v>
      </c>
      <c r="E827" s="34"/>
      <c r="F827" s="155" t="s">
        <v>913</v>
      </c>
      <c r="G827" s="34"/>
      <c r="H827" s="34"/>
      <c r="I827" s="156"/>
      <c r="J827" s="34"/>
      <c r="K827" s="34"/>
      <c r="L827" s="35"/>
      <c r="M827" s="157"/>
      <c r="N827" s="158"/>
      <c r="O827" s="55"/>
      <c r="P827" s="55"/>
      <c r="Q827" s="55"/>
      <c r="R827" s="55"/>
      <c r="S827" s="55"/>
      <c r="T827" s="56"/>
      <c r="U827" s="34"/>
      <c r="V827" s="34"/>
      <c r="W827" s="34"/>
      <c r="X827" s="34"/>
      <c r="Y827" s="34"/>
      <c r="Z827" s="34"/>
      <c r="AA827" s="34"/>
      <c r="AB827" s="34"/>
      <c r="AC827" s="34"/>
      <c r="AD827" s="34"/>
      <c r="AE827" s="34"/>
      <c r="AT827" s="19" t="s">
        <v>145</v>
      </c>
      <c r="AU827" s="19" t="s">
        <v>81</v>
      </c>
    </row>
    <row r="828" spans="1:65" s="13" customFormat="1">
      <c r="B828" s="159"/>
      <c r="D828" s="160" t="s">
        <v>147</v>
      </c>
      <c r="E828" s="161" t="s">
        <v>3</v>
      </c>
      <c r="F828" s="162" t="s">
        <v>902</v>
      </c>
      <c r="H828" s="161" t="s">
        <v>3</v>
      </c>
      <c r="I828" s="163"/>
      <c r="L828" s="159"/>
      <c r="M828" s="164"/>
      <c r="N828" s="165"/>
      <c r="O828" s="165"/>
      <c r="P828" s="165"/>
      <c r="Q828" s="165"/>
      <c r="R828" s="165"/>
      <c r="S828" s="165"/>
      <c r="T828" s="166"/>
      <c r="AT828" s="161" t="s">
        <v>147</v>
      </c>
      <c r="AU828" s="161" t="s">
        <v>81</v>
      </c>
      <c r="AV828" s="13" t="s">
        <v>79</v>
      </c>
      <c r="AW828" s="13" t="s">
        <v>32</v>
      </c>
      <c r="AX828" s="13" t="s">
        <v>71</v>
      </c>
      <c r="AY828" s="161" t="s">
        <v>136</v>
      </c>
    </row>
    <row r="829" spans="1:65" s="14" customFormat="1">
      <c r="B829" s="167"/>
      <c r="D829" s="160" t="s">
        <v>147</v>
      </c>
      <c r="E829" s="168" t="s">
        <v>3</v>
      </c>
      <c r="F829" s="169" t="s">
        <v>914</v>
      </c>
      <c r="H829" s="170">
        <v>30</v>
      </c>
      <c r="I829" s="171"/>
      <c r="L829" s="167"/>
      <c r="M829" s="172"/>
      <c r="N829" s="173"/>
      <c r="O829" s="173"/>
      <c r="P829" s="173"/>
      <c r="Q829" s="173"/>
      <c r="R829" s="173"/>
      <c r="S829" s="173"/>
      <c r="T829" s="174"/>
      <c r="AT829" s="168" t="s">
        <v>147</v>
      </c>
      <c r="AU829" s="168" t="s">
        <v>81</v>
      </c>
      <c r="AV829" s="14" t="s">
        <v>81</v>
      </c>
      <c r="AW829" s="14" t="s">
        <v>32</v>
      </c>
      <c r="AX829" s="14" t="s">
        <v>79</v>
      </c>
      <c r="AY829" s="168" t="s">
        <v>136</v>
      </c>
    </row>
    <row r="830" spans="1:65" s="2" customFormat="1" ht="16.5" customHeight="1">
      <c r="A830" s="34"/>
      <c r="B830" s="140"/>
      <c r="C830" s="191" t="s">
        <v>915</v>
      </c>
      <c r="D830" s="191" t="s">
        <v>219</v>
      </c>
      <c r="E830" s="192" t="s">
        <v>916</v>
      </c>
      <c r="F830" s="193" t="s">
        <v>917</v>
      </c>
      <c r="G830" s="194" t="s">
        <v>87</v>
      </c>
      <c r="H830" s="195">
        <v>31.5</v>
      </c>
      <c r="I830" s="196"/>
      <c r="J830" s="197">
        <f>ROUND(I830*H830,2)</f>
        <v>0</v>
      </c>
      <c r="K830" s="193" t="s">
        <v>142</v>
      </c>
      <c r="L830" s="198"/>
      <c r="M830" s="199" t="s">
        <v>3</v>
      </c>
      <c r="N830" s="200" t="s">
        <v>42</v>
      </c>
      <c r="O830" s="55"/>
      <c r="P830" s="150">
        <f>O830*H830</f>
        <v>0</v>
      </c>
      <c r="Q830" s="150">
        <v>5.0000000000000002E-5</v>
      </c>
      <c r="R830" s="150">
        <f>Q830*H830</f>
        <v>1.575E-3</v>
      </c>
      <c r="S830" s="150">
        <v>0</v>
      </c>
      <c r="T830" s="151">
        <f>S830*H830</f>
        <v>0</v>
      </c>
      <c r="U830" s="34"/>
      <c r="V830" s="34"/>
      <c r="W830" s="34"/>
      <c r="X830" s="34"/>
      <c r="Y830" s="34"/>
      <c r="Z830" s="34"/>
      <c r="AA830" s="34"/>
      <c r="AB830" s="34"/>
      <c r="AC830" s="34"/>
      <c r="AD830" s="34"/>
      <c r="AE830" s="34"/>
      <c r="AR830" s="152" t="s">
        <v>398</v>
      </c>
      <c r="AT830" s="152" t="s">
        <v>219</v>
      </c>
      <c r="AU830" s="152" t="s">
        <v>81</v>
      </c>
      <c r="AY830" s="19" t="s">
        <v>136</v>
      </c>
      <c r="BE830" s="153">
        <f>IF(N830="základní",J830,0)</f>
        <v>0</v>
      </c>
      <c r="BF830" s="153">
        <f>IF(N830="snížená",J830,0)</f>
        <v>0</v>
      </c>
      <c r="BG830" s="153">
        <f>IF(N830="zákl. přenesená",J830,0)</f>
        <v>0</v>
      </c>
      <c r="BH830" s="153">
        <f>IF(N830="sníž. přenesená",J830,0)</f>
        <v>0</v>
      </c>
      <c r="BI830" s="153">
        <f>IF(N830="nulová",J830,0)</f>
        <v>0</v>
      </c>
      <c r="BJ830" s="19" t="s">
        <v>79</v>
      </c>
      <c r="BK830" s="153">
        <f>ROUND(I830*H830,2)</f>
        <v>0</v>
      </c>
      <c r="BL830" s="19" t="s">
        <v>283</v>
      </c>
      <c r="BM830" s="152" t="s">
        <v>918</v>
      </c>
    </row>
    <row r="831" spans="1:65" s="14" customFormat="1">
      <c r="B831" s="167"/>
      <c r="D831" s="160" t="s">
        <v>147</v>
      </c>
      <c r="F831" s="169" t="s">
        <v>919</v>
      </c>
      <c r="H831" s="170">
        <v>31.5</v>
      </c>
      <c r="I831" s="171"/>
      <c r="L831" s="167"/>
      <c r="M831" s="172"/>
      <c r="N831" s="173"/>
      <c r="O831" s="173"/>
      <c r="P831" s="173"/>
      <c r="Q831" s="173"/>
      <c r="R831" s="173"/>
      <c r="S831" s="173"/>
      <c r="T831" s="174"/>
      <c r="AT831" s="168" t="s">
        <v>147</v>
      </c>
      <c r="AU831" s="168" t="s">
        <v>81</v>
      </c>
      <c r="AV831" s="14" t="s">
        <v>81</v>
      </c>
      <c r="AW831" s="14" t="s">
        <v>4</v>
      </c>
      <c r="AX831" s="14" t="s">
        <v>79</v>
      </c>
      <c r="AY831" s="168" t="s">
        <v>136</v>
      </c>
    </row>
    <row r="832" spans="1:65" s="2" customFormat="1" ht="16.5" customHeight="1">
      <c r="A832" s="34"/>
      <c r="B832" s="140"/>
      <c r="C832" s="141" t="s">
        <v>920</v>
      </c>
      <c r="D832" s="141" t="s">
        <v>139</v>
      </c>
      <c r="E832" s="142" t="s">
        <v>921</v>
      </c>
      <c r="F832" s="143" t="s">
        <v>922</v>
      </c>
      <c r="G832" s="144" t="s">
        <v>95</v>
      </c>
      <c r="H832" s="145">
        <v>130.595</v>
      </c>
      <c r="I832" s="146"/>
      <c r="J832" s="147">
        <f>ROUND(I832*H832,2)</f>
        <v>0</v>
      </c>
      <c r="K832" s="143" t="s">
        <v>3</v>
      </c>
      <c r="L832" s="35"/>
      <c r="M832" s="148" t="s">
        <v>3</v>
      </c>
      <c r="N832" s="149" t="s">
        <v>42</v>
      </c>
      <c r="O832" s="55"/>
      <c r="P832" s="150">
        <f>O832*H832</f>
        <v>0</v>
      </c>
      <c r="Q832" s="150">
        <v>0</v>
      </c>
      <c r="R832" s="150">
        <f>Q832*H832</f>
        <v>0</v>
      </c>
      <c r="S832" s="150">
        <v>0</v>
      </c>
      <c r="T832" s="151">
        <f>S832*H832</f>
        <v>0</v>
      </c>
      <c r="U832" s="34"/>
      <c r="V832" s="34"/>
      <c r="W832" s="34"/>
      <c r="X832" s="34"/>
      <c r="Y832" s="34"/>
      <c r="Z832" s="34"/>
      <c r="AA832" s="34"/>
      <c r="AB832" s="34"/>
      <c r="AC832" s="34"/>
      <c r="AD832" s="34"/>
      <c r="AE832" s="34"/>
      <c r="AR832" s="152" t="s">
        <v>283</v>
      </c>
      <c r="AT832" s="152" t="s">
        <v>139</v>
      </c>
      <c r="AU832" s="152" t="s">
        <v>81</v>
      </c>
      <c r="AY832" s="19" t="s">
        <v>136</v>
      </c>
      <c r="BE832" s="153">
        <f>IF(N832="základní",J832,0)</f>
        <v>0</v>
      </c>
      <c r="BF832" s="153">
        <f>IF(N832="snížená",J832,0)</f>
        <v>0</v>
      </c>
      <c r="BG832" s="153">
        <f>IF(N832="zákl. přenesená",J832,0)</f>
        <v>0</v>
      </c>
      <c r="BH832" s="153">
        <f>IF(N832="sníž. přenesená",J832,0)</f>
        <v>0</v>
      </c>
      <c r="BI832" s="153">
        <f>IF(N832="nulová",J832,0)</f>
        <v>0</v>
      </c>
      <c r="BJ832" s="19" t="s">
        <v>79</v>
      </c>
      <c r="BK832" s="153">
        <f>ROUND(I832*H832,2)</f>
        <v>0</v>
      </c>
      <c r="BL832" s="19" t="s">
        <v>283</v>
      </c>
      <c r="BM832" s="152" t="s">
        <v>923</v>
      </c>
    </row>
    <row r="833" spans="1:65" s="13" customFormat="1">
      <c r="B833" s="159"/>
      <c r="D833" s="160" t="s">
        <v>147</v>
      </c>
      <c r="E833" s="161" t="s">
        <v>3</v>
      </c>
      <c r="F833" s="162" t="s">
        <v>211</v>
      </c>
      <c r="H833" s="161" t="s">
        <v>3</v>
      </c>
      <c r="I833" s="163"/>
      <c r="L833" s="159"/>
      <c r="M833" s="164"/>
      <c r="N833" s="165"/>
      <c r="O833" s="165"/>
      <c r="P833" s="165"/>
      <c r="Q833" s="165"/>
      <c r="R833" s="165"/>
      <c r="S833" s="165"/>
      <c r="T833" s="166"/>
      <c r="AT833" s="161" t="s">
        <v>147</v>
      </c>
      <c r="AU833" s="161" t="s">
        <v>81</v>
      </c>
      <c r="AV833" s="13" t="s">
        <v>79</v>
      </c>
      <c r="AW833" s="13" t="s">
        <v>32</v>
      </c>
      <c r="AX833" s="13" t="s">
        <v>71</v>
      </c>
      <c r="AY833" s="161" t="s">
        <v>136</v>
      </c>
    </row>
    <row r="834" spans="1:65" s="14" customFormat="1">
      <c r="B834" s="167"/>
      <c r="D834" s="160" t="s">
        <v>147</v>
      </c>
      <c r="E834" s="168" t="s">
        <v>3</v>
      </c>
      <c r="F834" s="169" t="s">
        <v>924</v>
      </c>
      <c r="H834" s="170">
        <v>22.26</v>
      </c>
      <c r="I834" s="171"/>
      <c r="L834" s="167"/>
      <c r="M834" s="172"/>
      <c r="N834" s="173"/>
      <c r="O834" s="173"/>
      <c r="P834" s="173"/>
      <c r="Q834" s="173"/>
      <c r="R834" s="173"/>
      <c r="S834" s="173"/>
      <c r="T834" s="174"/>
      <c r="AT834" s="168" t="s">
        <v>147</v>
      </c>
      <c r="AU834" s="168" t="s">
        <v>81</v>
      </c>
      <c r="AV834" s="14" t="s">
        <v>81</v>
      </c>
      <c r="AW834" s="14" t="s">
        <v>32</v>
      </c>
      <c r="AX834" s="14" t="s">
        <v>71</v>
      </c>
      <c r="AY834" s="168" t="s">
        <v>136</v>
      </c>
    </row>
    <row r="835" spans="1:65" s="13" customFormat="1">
      <c r="B835" s="159"/>
      <c r="D835" s="160" t="s">
        <v>147</v>
      </c>
      <c r="E835" s="161" t="s">
        <v>3</v>
      </c>
      <c r="F835" s="162" t="s">
        <v>213</v>
      </c>
      <c r="H835" s="161" t="s">
        <v>3</v>
      </c>
      <c r="I835" s="163"/>
      <c r="L835" s="159"/>
      <c r="M835" s="164"/>
      <c r="N835" s="165"/>
      <c r="O835" s="165"/>
      <c r="P835" s="165"/>
      <c r="Q835" s="165"/>
      <c r="R835" s="165"/>
      <c r="S835" s="165"/>
      <c r="T835" s="166"/>
      <c r="AT835" s="161" t="s">
        <v>147</v>
      </c>
      <c r="AU835" s="161" t="s">
        <v>81</v>
      </c>
      <c r="AV835" s="13" t="s">
        <v>79</v>
      </c>
      <c r="AW835" s="13" t="s">
        <v>32</v>
      </c>
      <c r="AX835" s="13" t="s">
        <v>71</v>
      </c>
      <c r="AY835" s="161" t="s">
        <v>136</v>
      </c>
    </row>
    <row r="836" spans="1:65" s="14" customFormat="1" ht="22.5">
      <c r="B836" s="167"/>
      <c r="D836" s="160" t="s">
        <v>147</v>
      </c>
      <c r="E836" s="168" t="s">
        <v>3</v>
      </c>
      <c r="F836" s="169" t="s">
        <v>422</v>
      </c>
      <c r="H836" s="170">
        <v>37.125</v>
      </c>
      <c r="I836" s="171"/>
      <c r="L836" s="167"/>
      <c r="M836" s="172"/>
      <c r="N836" s="173"/>
      <c r="O836" s="173"/>
      <c r="P836" s="173"/>
      <c r="Q836" s="173"/>
      <c r="R836" s="173"/>
      <c r="S836" s="173"/>
      <c r="T836" s="174"/>
      <c r="AT836" s="168" t="s">
        <v>147</v>
      </c>
      <c r="AU836" s="168" t="s">
        <v>81</v>
      </c>
      <c r="AV836" s="14" t="s">
        <v>81</v>
      </c>
      <c r="AW836" s="14" t="s">
        <v>32</v>
      </c>
      <c r="AX836" s="14" t="s">
        <v>71</v>
      </c>
      <c r="AY836" s="168" t="s">
        <v>136</v>
      </c>
    </row>
    <row r="837" spans="1:65" s="13" customFormat="1">
      <c r="B837" s="159"/>
      <c r="D837" s="160" t="s">
        <v>147</v>
      </c>
      <c r="E837" s="161" t="s">
        <v>3</v>
      </c>
      <c r="F837" s="162" t="s">
        <v>215</v>
      </c>
      <c r="H837" s="161" t="s">
        <v>3</v>
      </c>
      <c r="I837" s="163"/>
      <c r="L837" s="159"/>
      <c r="M837" s="164"/>
      <c r="N837" s="165"/>
      <c r="O837" s="165"/>
      <c r="P837" s="165"/>
      <c r="Q837" s="165"/>
      <c r="R837" s="165"/>
      <c r="S837" s="165"/>
      <c r="T837" s="166"/>
      <c r="AT837" s="161" t="s">
        <v>147</v>
      </c>
      <c r="AU837" s="161" t="s">
        <v>81</v>
      </c>
      <c r="AV837" s="13" t="s">
        <v>79</v>
      </c>
      <c r="AW837" s="13" t="s">
        <v>32</v>
      </c>
      <c r="AX837" s="13" t="s">
        <v>71</v>
      </c>
      <c r="AY837" s="161" t="s">
        <v>136</v>
      </c>
    </row>
    <row r="838" spans="1:65" s="14" customFormat="1" ht="22.5">
      <c r="B838" s="167"/>
      <c r="D838" s="160" t="s">
        <v>147</v>
      </c>
      <c r="E838" s="168" t="s">
        <v>3</v>
      </c>
      <c r="F838" s="169" t="s">
        <v>423</v>
      </c>
      <c r="H838" s="170">
        <v>71.209999999999994</v>
      </c>
      <c r="I838" s="171"/>
      <c r="L838" s="167"/>
      <c r="M838" s="172"/>
      <c r="N838" s="173"/>
      <c r="O838" s="173"/>
      <c r="P838" s="173"/>
      <c r="Q838" s="173"/>
      <c r="R838" s="173"/>
      <c r="S838" s="173"/>
      <c r="T838" s="174"/>
      <c r="AT838" s="168" t="s">
        <v>147</v>
      </c>
      <c r="AU838" s="168" t="s">
        <v>81</v>
      </c>
      <c r="AV838" s="14" t="s">
        <v>81</v>
      </c>
      <c r="AW838" s="14" t="s">
        <v>32</v>
      </c>
      <c r="AX838" s="14" t="s">
        <v>71</v>
      </c>
      <c r="AY838" s="168" t="s">
        <v>136</v>
      </c>
    </row>
    <row r="839" spans="1:65" s="16" customFormat="1">
      <c r="B839" s="183"/>
      <c r="D839" s="160" t="s">
        <v>147</v>
      </c>
      <c r="E839" s="184" t="s">
        <v>3</v>
      </c>
      <c r="F839" s="185" t="s">
        <v>153</v>
      </c>
      <c r="H839" s="186">
        <v>130.595</v>
      </c>
      <c r="I839" s="187"/>
      <c r="L839" s="183"/>
      <c r="M839" s="188"/>
      <c r="N839" s="189"/>
      <c r="O839" s="189"/>
      <c r="P839" s="189"/>
      <c r="Q839" s="189"/>
      <c r="R839" s="189"/>
      <c r="S839" s="189"/>
      <c r="T839" s="190"/>
      <c r="AT839" s="184" t="s">
        <v>147</v>
      </c>
      <c r="AU839" s="184" t="s">
        <v>81</v>
      </c>
      <c r="AV839" s="16" t="s">
        <v>143</v>
      </c>
      <c r="AW839" s="16" t="s">
        <v>32</v>
      </c>
      <c r="AX839" s="16" t="s">
        <v>79</v>
      </c>
      <c r="AY839" s="184" t="s">
        <v>136</v>
      </c>
    </row>
    <row r="840" spans="1:65" s="2" customFormat="1" ht="24.2" customHeight="1">
      <c r="A840" s="34"/>
      <c r="B840" s="140"/>
      <c r="C840" s="141" t="s">
        <v>925</v>
      </c>
      <c r="D840" s="141" t="s">
        <v>139</v>
      </c>
      <c r="E840" s="142" t="s">
        <v>926</v>
      </c>
      <c r="F840" s="143" t="s">
        <v>927</v>
      </c>
      <c r="G840" s="144" t="s">
        <v>87</v>
      </c>
      <c r="H840" s="145">
        <v>5.548</v>
      </c>
      <c r="I840" s="146"/>
      <c r="J840" s="147">
        <f>ROUND(I840*H840,2)</f>
        <v>0</v>
      </c>
      <c r="K840" s="143" t="s">
        <v>142</v>
      </c>
      <c r="L840" s="35"/>
      <c r="M840" s="148" t="s">
        <v>3</v>
      </c>
      <c r="N840" s="149" t="s">
        <v>42</v>
      </c>
      <c r="O840" s="55"/>
      <c r="P840" s="150">
        <f>O840*H840</f>
        <v>0</v>
      </c>
      <c r="Q840" s="150">
        <v>8.9300000000000004E-3</v>
      </c>
      <c r="R840" s="150">
        <f>Q840*H840</f>
        <v>4.954364E-2</v>
      </c>
      <c r="S840" s="150">
        <v>0</v>
      </c>
      <c r="T840" s="151">
        <f>S840*H840</f>
        <v>0</v>
      </c>
      <c r="U840" s="34"/>
      <c r="V840" s="34"/>
      <c r="W840" s="34"/>
      <c r="X840" s="34"/>
      <c r="Y840" s="34"/>
      <c r="Z840" s="34"/>
      <c r="AA840" s="34"/>
      <c r="AB840" s="34"/>
      <c r="AC840" s="34"/>
      <c r="AD840" s="34"/>
      <c r="AE840" s="34"/>
      <c r="AR840" s="152" t="s">
        <v>283</v>
      </c>
      <c r="AT840" s="152" t="s">
        <v>139</v>
      </c>
      <c r="AU840" s="152" t="s">
        <v>81</v>
      </c>
      <c r="AY840" s="19" t="s">
        <v>136</v>
      </c>
      <c r="BE840" s="153">
        <f>IF(N840="základní",J840,0)</f>
        <v>0</v>
      </c>
      <c r="BF840" s="153">
        <f>IF(N840="snížená",J840,0)</f>
        <v>0</v>
      </c>
      <c r="BG840" s="153">
        <f>IF(N840="zákl. přenesená",J840,0)</f>
        <v>0</v>
      </c>
      <c r="BH840" s="153">
        <f>IF(N840="sníž. přenesená",J840,0)</f>
        <v>0</v>
      </c>
      <c r="BI840" s="153">
        <f>IF(N840="nulová",J840,0)</f>
        <v>0</v>
      </c>
      <c r="BJ840" s="19" t="s">
        <v>79</v>
      </c>
      <c r="BK840" s="153">
        <f>ROUND(I840*H840,2)</f>
        <v>0</v>
      </c>
      <c r="BL840" s="19" t="s">
        <v>283</v>
      </c>
      <c r="BM840" s="152" t="s">
        <v>928</v>
      </c>
    </row>
    <row r="841" spans="1:65" s="2" customFormat="1">
      <c r="A841" s="34"/>
      <c r="B841" s="35"/>
      <c r="C841" s="34"/>
      <c r="D841" s="154" t="s">
        <v>145</v>
      </c>
      <c r="E841" s="34"/>
      <c r="F841" s="155" t="s">
        <v>929</v>
      </c>
      <c r="G841" s="34"/>
      <c r="H841" s="34"/>
      <c r="I841" s="156"/>
      <c r="J841" s="34"/>
      <c r="K841" s="34"/>
      <c r="L841" s="35"/>
      <c r="M841" s="157"/>
      <c r="N841" s="158"/>
      <c r="O841" s="55"/>
      <c r="P841" s="55"/>
      <c r="Q841" s="55"/>
      <c r="R841" s="55"/>
      <c r="S841" s="55"/>
      <c r="T841" s="56"/>
      <c r="U841" s="34"/>
      <c r="V841" s="34"/>
      <c r="W841" s="34"/>
      <c r="X841" s="34"/>
      <c r="Y841" s="34"/>
      <c r="Z841" s="34"/>
      <c r="AA841" s="34"/>
      <c r="AB841" s="34"/>
      <c r="AC841" s="34"/>
      <c r="AD841" s="34"/>
      <c r="AE841" s="34"/>
      <c r="AT841" s="19" t="s">
        <v>145</v>
      </c>
      <c r="AU841" s="19" t="s">
        <v>81</v>
      </c>
    </row>
    <row r="842" spans="1:65" s="13" customFormat="1">
      <c r="B842" s="159"/>
      <c r="D842" s="160" t="s">
        <v>147</v>
      </c>
      <c r="E842" s="161" t="s">
        <v>3</v>
      </c>
      <c r="F842" s="162" t="s">
        <v>930</v>
      </c>
      <c r="H842" s="161" t="s">
        <v>3</v>
      </c>
      <c r="I842" s="163"/>
      <c r="L842" s="159"/>
      <c r="M842" s="164"/>
      <c r="N842" s="165"/>
      <c r="O842" s="165"/>
      <c r="P842" s="165"/>
      <c r="Q842" s="165"/>
      <c r="R842" s="165"/>
      <c r="S842" s="165"/>
      <c r="T842" s="166"/>
      <c r="AT842" s="161" t="s">
        <v>147</v>
      </c>
      <c r="AU842" s="161" t="s">
        <v>81</v>
      </c>
      <c r="AV842" s="13" t="s">
        <v>79</v>
      </c>
      <c r="AW842" s="13" t="s">
        <v>32</v>
      </c>
      <c r="AX842" s="13" t="s">
        <v>71</v>
      </c>
      <c r="AY842" s="161" t="s">
        <v>136</v>
      </c>
    </row>
    <row r="843" spans="1:65" s="13" customFormat="1">
      <c r="B843" s="159"/>
      <c r="D843" s="160" t="s">
        <v>147</v>
      </c>
      <c r="E843" s="161" t="s">
        <v>3</v>
      </c>
      <c r="F843" s="162" t="s">
        <v>149</v>
      </c>
      <c r="H843" s="161" t="s">
        <v>3</v>
      </c>
      <c r="I843" s="163"/>
      <c r="L843" s="159"/>
      <c r="M843" s="164"/>
      <c r="N843" s="165"/>
      <c r="O843" s="165"/>
      <c r="P843" s="165"/>
      <c r="Q843" s="165"/>
      <c r="R843" s="165"/>
      <c r="S843" s="165"/>
      <c r="T843" s="166"/>
      <c r="AT843" s="161" t="s">
        <v>147</v>
      </c>
      <c r="AU843" s="161" t="s">
        <v>81</v>
      </c>
      <c r="AV843" s="13" t="s">
        <v>79</v>
      </c>
      <c r="AW843" s="13" t="s">
        <v>32</v>
      </c>
      <c r="AX843" s="13" t="s">
        <v>71</v>
      </c>
      <c r="AY843" s="161" t="s">
        <v>136</v>
      </c>
    </row>
    <row r="844" spans="1:65" s="14" customFormat="1">
      <c r="B844" s="167"/>
      <c r="D844" s="160" t="s">
        <v>147</v>
      </c>
      <c r="E844" s="168" t="s">
        <v>3</v>
      </c>
      <c r="F844" s="169" t="s">
        <v>288</v>
      </c>
      <c r="H844" s="170">
        <v>1.3080000000000001</v>
      </c>
      <c r="I844" s="171"/>
      <c r="L844" s="167"/>
      <c r="M844" s="172"/>
      <c r="N844" s="173"/>
      <c r="O844" s="173"/>
      <c r="P844" s="173"/>
      <c r="Q844" s="173"/>
      <c r="R844" s="173"/>
      <c r="S844" s="173"/>
      <c r="T844" s="174"/>
      <c r="AT844" s="168" t="s">
        <v>147</v>
      </c>
      <c r="AU844" s="168" t="s">
        <v>81</v>
      </c>
      <c r="AV844" s="14" t="s">
        <v>81</v>
      </c>
      <c r="AW844" s="14" t="s">
        <v>32</v>
      </c>
      <c r="AX844" s="14" t="s">
        <v>71</v>
      </c>
      <c r="AY844" s="168" t="s">
        <v>136</v>
      </c>
    </row>
    <row r="845" spans="1:65" s="15" customFormat="1">
      <c r="B845" s="175"/>
      <c r="D845" s="160" t="s">
        <v>147</v>
      </c>
      <c r="E845" s="176" t="s">
        <v>3</v>
      </c>
      <c r="F845" s="177" t="s">
        <v>152</v>
      </c>
      <c r="H845" s="178">
        <v>1.3080000000000001</v>
      </c>
      <c r="I845" s="179"/>
      <c r="L845" s="175"/>
      <c r="M845" s="180"/>
      <c r="N845" s="181"/>
      <c r="O845" s="181"/>
      <c r="P845" s="181"/>
      <c r="Q845" s="181"/>
      <c r="R845" s="181"/>
      <c r="S845" s="181"/>
      <c r="T845" s="182"/>
      <c r="AT845" s="176" t="s">
        <v>147</v>
      </c>
      <c r="AU845" s="176" t="s">
        <v>81</v>
      </c>
      <c r="AV845" s="15" t="s">
        <v>137</v>
      </c>
      <c r="AW845" s="15" t="s">
        <v>32</v>
      </c>
      <c r="AX845" s="15" t="s">
        <v>71</v>
      </c>
      <c r="AY845" s="176" t="s">
        <v>136</v>
      </c>
    </row>
    <row r="846" spans="1:65" s="13" customFormat="1" ht="22.5">
      <c r="B846" s="159"/>
      <c r="D846" s="160" t="s">
        <v>147</v>
      </c>
      <c r="E846" s="161" t="s">
        <v>3</v>
      </c>
      <c r="F846" s="162" t="s">
        <v>276</v>
      </c>
      <c r="H846" s="161" t="s">
        <v>3</v>
      </c>
      <c r="I846" s="163"/>
      <c r="L846" s="159"/>
      <c r="M846" s="164"/>
      <c r="N846" s="165"/>
      <c r="O846" s="165"/>
      <c r="P846" s="165"/>
      <c r="Q846" s="165"/>
      <c r="R846" s="165"/>
      <c r="S846" s="165"/>
      <c r="T846" s="166"/>
      <c r="AT846" s="161" t="s">
        <v>147</v>
      </c>
      <c r="AU846" s="161" t="s">
        <v>81</v>
      </c>
      <c r="AV846" s="13" t="s">
        <v>79</v>
      </c>
      <c r="AW846" s="13" t="s">
        <v>32</v>
      </c>
      <c r="AX846" s="13" t="s">
        <v>71</v>
      </c>
      <c r="AY846" s="161" t="s">
        <v>136</v>
      </c>
    </row>
    <row r="847" spans="1:65" s="14" customFormat="1">
      <c r="B847" s="167"/>
      <c r="D847" s="160" t="s">
        <v>147</v>
      </c>
      <c r="E847" s="168" t="s">
        <v>3</v>
      </c>
      <c r="F847" s="169" t="s">
        <v>277</v>
      </c>
      <c r="H847" s="170">
        <v>0.64</v>
      </c>
      <c r="I847" s="171"/>
      <c r="L847" s="167"/>
      <c r="M847" s="172"/>
      <c r="N847" s="173"/>
      <c r="O847" s="173"/>
      <c r="P847" s="173"/>
      <c r="Q847" s="173"/>
      <c r="R847" s="173"/>
      <c r="S847" s="173"/>
      <c r="T847" s="174"/>
      <c r="AT847" s="168" t="s">
        <v>147</v>
      </c>
      <c r="AU847" s="168" t="s">
        <v>81</v>
      </c>
      <c r="AV847" s="14" t="s">
        <v>81</v>
      </c>
      <c r="AW847" s="14" t="s">
        <v>32</v>
      </c>
      <c r="AX847" s="14" t="s">
        <v>71</v>
      </c>
      <c r="AY847" s="168" t="s">
        <v>136</v>
      </c>
    </row>
    <row r="848" spans="1:65" s="14" customFormat="1">
      <c r="B848" s="167"/>
      <c r="D848" s="160" t="s">
        <v>147</v>
      </c>
      <c r="E848" s="168" t="s">
        <v>3</v>
      </c>
      <c r="F848" s="169" t="s">
        <v>278</v>
      </c>
      <c r="H848" s="170">
        <v>1.2</v>
      </c>
      <c r="I848" s="171"/>
      <c r="L848" s="167"/>
      <c r="M848" s="172"/>
      <c r="N848" s="173"/>
      <c r="O848" s="173"/>
      <c r="P848" s="173"/>
      <c r="Q848" s="173"/>
      <c r="R848" s="173"/>
      <c r="S848" s="173"/>
      <c r="T848" s="174"/>
      <c r="AT848" s="168" t="s">
        <v>147</v>
      </c>
      <c r="AU848" s="168" t="s">
        <v>81</v>
      </c>
      <c r="AV848" s="14" t="s">
        <v>81</v>
      </c>
      <c r="AW848" s="14" t="s">
        <v>32</v>
      </c>
      <c r="AX848" s="14" t="s">
        <v>71</v>
      </c>
      <c r="AY848" s="168" t="s">
        <v>136</v>
      </c>
    </row>
    <row r="849" spans="1:65" s="14" customFormat="1">
      <c r="B849" s="167"/>
      <c r="D849" s="160" t="s">
        <v>147</v>
      </c>
      <c r="E849" s="168" t="s">
        <v>3</v>
      </c>
      <c r="F849" s="169" t="s">
        <v>279</v>
      </c>
      <c r="H849" s="170">
        <v>0.9</v>
      </c>
      <c r="I849" s="171"/>
      <c r="L849" s="167"/>
      <c r="M849" s="172"/>
      <c r="N849" s="173"/>
      <c r="O849" s="173"/>
      <c r="P849" s="173"/>
      <c r="Q849" s="173"/>
      <c r="R849" s="173"/>
      <c r="S849" s="173"/>
      <c r="T849" s="174"/>
      <c r="AT849" s="168" t="s">
        <v>147</v>
      </c>
      <c r="AU849" s="168" t="s">
        <v>81</v>
      </c>
      <c r="AV849" s="14" t="s">
        <v>81</v>
      </c>
      <c r="AW849" s="14" t="s">
        <v>32</v>
      </c>
      <c r="AX849" s="14" t="s">
        <v>71</v>
      </c>
      <c r="AY849" s="168" t="s">
        <v>136</v>
      </c>
    </row>
    <row r="850" spans="1:65" s="14" customFormat="1">
      <c r="B850" s="167"/>
      <c r="D850" s="160" t="s">
        <v>147</v>
      </c>
      <c r="E850" s="168" t="s">
        <v>3</v>
      </c>
      <c r="F850" s="169" t="s">
        <v>280</v>
      </c>
      <c r="H850" s="170">
        <v>0.72</v>
      </c>
      <c r="I850" s="171"/>
      <c r="L850" s="167"/>
      <c r="M850" s="172"/>
      <c r="N850" s="173"/>
      <c r="O850" s="173"/>
      <c r="P850" s="173"/>
      <c r="Q850" s="173"/>
      <c r="R850" s="173"/>
      <c r="S850" s="173"/>
      <c r="T850" s="174"/>
      <c r="AT850" s="168" t="s">
        <v>147</v>
      </c>
      <c r="AU850" s="168" t="s">
        <v>81</v>
      </c>
      <c r="AV850" s="14" t="s">
        <v>81</v>
      </c>
      <c r="AW850" s="14" t="s">
        <v>32</v>
      </c>
      <c r="AX850" s="14" t="s">
        <v>71</v>
      </c>
      <c r="AY850" s="168" t="s">
        <v>136</v>
      </c>
    </row>
    <row r="851" spans="1:65" s="14" customFormat="1">
      <c r="B851" s="167"/>
      <c r="D851" s="160" t="s">
        <v>147</v>
      </c>
      <c r="E851" s="168" t="s">
        <v>3</v>
      </c>
      <c r="F851" s="169" t="s">
        <v>281</v>
      </c>
      <c r="H851" s="170">
        <v>0.78</v>
      </c>
      <c r="I851" s="171"/>
      <c r="L851" s="167"/>
      <c r="M851" s="172"/>
      <c r="N851" s="173"/>
      <c r="O851" s="173"/>
      <c r="P851" s="173"/>
      <c r="Q851" s="173"/>
      <c r="R851" s="173"/>
      <c r="S851" s="173"/>
      <c r="T851" s="174"/>
      <c r="AT851" s="168" t="s">
        <v>147</v>
      </c>
      <c r="AU851" s="168" t="s">
        <v>81</v>
      </c>
      <c r="AV851" s="14" t="s">
        <v>81</v>
      </c>
      <c r="AW851" s="14" t="s">
        <v>32</v>
      </c>
      <c r="AX851" s="14" t="s">
        <v>71</v>
      </c>
      <c r="AY851" s="168" t="s">
        <v>136</v>
      </c>
    </row>
    <row r="852" spans="1:65" s="15" customFormat="1">
      <c r="B852" s="175"/>
      <c r="D852" s="160" t="s">
        <v>147</v>
      </c>
      <c r="E852" s="176" t="s">
        <v>3</v>
      </c>
      <c r="F852" s="177" t="s">
        <v>152</v>
      </c>
      <c r="H852" s="178">
        <v>4.24</v>
      </c>
      <c r="I852" s="179"/>
      <c r="L852" s="175"/>
      <c r="M852" s="180"/>
      <c r="N852" s="181"/>
      <c r="O852" s="181"/>
      <c r="P852" s="181"/>
      <c r="Q852" s="181"/>
      <c r="R852" s="181"/>
      <c r="S852" s="181"/>
      <c r="T852" s="182"/>
      <c r="AT852" s="176" t="s">
        <v>147</v>
      </c>
      <c r="AU852" s="176" t="s">
        <v>81</v>
      </c>
      <c r="AV852" s="15" t="s">
        <v>137</v>
      </c>
      <c r="AW852" s="15" t="s">
        <v>32</v>
      </c>
      <c r="AX852" s="15" t="s">
        <v>71</v>
      </c>
      <c r="AY852" s="176" t="s">
        <v>136</v>
      </c>
    </row>
    <row r="853" spans="1:65" s="16" customFormat="1">
      <c r="B853" s="183"/>
      <c r="D853" s="160" t="s">
        <v>147</v>
      </c>
      <c r="E853" s="184" t="s">
        <v>3</v>
      </c>
      <c r="F853" s="185" t="s">
        <v>153</v>
      </c>
      <c r="H853" s="186">
        <v>5.548</v>
      </c>
      <c r="I853" s="187"/>
      <c r="L853" s="183"/>
      <c r="M853" s="188"/>
      <c r="N853" s="189"/>
      <c r="O853" s="189"/>
      <c r="P853" s="189"/>
      <c r="Q853" s="189"/>
      <c r="R853" s="189"/>
      <c r="S853" s="189"/>
      <c r="T853" s="190"/>
      <c r="AT853" s="184" t="s">
        <v>147</v>
      </c>
      <c r="AU853" s="184" t="s">
        <v>81</v>
      </c>
      <c r="AV853" s="16" t="s">
        <v>143</v>
      </c>
      <c r="AW853" s="16" t="s">
        <v>32</v>
      </c>
      <c r="AX853" s="16" t="s">
        <v>79</v>
      </c>
      <c r="AY853" s="184" t="s">
        <v>136</v>
      </c>
    </row>
    <row r="854" spans="1:65" s="2" customFormat="1" ht="49.15" customHeight="1">
      <c r="A854" s="34"/>
      <c r="B854" s="140"/>
      <c r="C854" s="141" t="s">
        <v>931</v>
      </c>
      <c r="D854" s="141" t="s">
        <v>139</v>
      </c>
      <c r="E854" s="142" t="s">
        <v>932</v>
      </c>
      <c r="F854" s="143" t="s">
        <v>933</v>
      </c>
      <c r="G854" s="144" t="s">
        <v>207</v>
      </c>
      <c r="H854" s="145">
        <v>4</v>
      </c>
      <c r="I854" s="146"/>
      <c r="J854" s="147">
        <f>ROUND(I854*H854,2)</f>
        <v>0</v>
      </c>
      <c r="K854" s="143" t="s">
        <v>142</v>
      </c>
      <c r="L854" s="35"/>
      <c r="M854" s="148" t="s">
        <v>3</v>
      </c>
      <c r="N854" s="149" t="s">
        <v>42</v>
      </c>
      <c r="O854" s="55"/>
      <c r="P854" s="150">
        <f>O854*H854</f>
        <v>0</v>
      </c>
      <c r="Q854" s="150">
        <v>0</v>
      </c>
      <c r="R854" s="150">
        <f>Q854*H854</f>
        <v>0</v>
      </c>
      <c r="S854" s="150">
        <v>0</v>
      </c>
      <c r="T854" s="151">
        <f>S854*H854</f>
        <v>0</v>
      </c>
      <c r="U854" s="34"/>
      <c r="V854" s="34"/>
      <c r="W854" s="34"/>
      <c r="X854" s="34"/>
      <c r="Y854" s="34"/>
      <c r="Z854" s="34"/>
      <c r="AA854" s="34"/>
      <c r="AB854" s="34"/>
      <c r="AC854" s="34"/>
      <c r="AD854" s="34"/>
      <c r="AE854" s="34"/>
      <c r="AR854" s="152" t="s">
        <v>283</v>
      </c>
      <c r="AT854" s="152" t="s">
        <v>139</v>
      </c>
      <c r="AU854" s="152" t="s">
        <v>81</v>
      </c>
      <c r="AY854" s="19" t="s">
        <v>136</v>
      </c>
      <c r="BE854" s="153">
        <f>IF(N854="základní",J854,0)</f>
        <v>0</v>
      </c>
      <c r="BF854" s="153">
        <f>IF(N854="snížená",J854,0)</f>
        <v>0</v>
      </c>
      <c r="BG854" s="153">
        <f>IF(N854="zákl. přenesená",J854,0)</f>
        <v>0</v>
      </c>
      <c r="BH854" s="153">
        <f>IF(N854="sníž. přenesená",J854,0)</f>
        <v>0</v>
      </c>
      <c r="BI854" s="153">
        <f>IF(N854="nulová",J854,0)</f>
        <v>0</v>
      </c>
      <c r="BJ854" s="19" t="s">
        <v>79</v>
      </c>
      <c r="BK854" s="153">
        <f>ROUND(I854*H854,2)</f>
        <v>0</v>
      </c>
      <c r="BL854" s="19" t="s">
        <v>283</v>
      </c>
      <c r="BM854" s="152" t="s">
        <v>934</v>
      </c>
    </row>
    <row r="855" spans="1:65" s="2" customFormat="1">
      <c r="A855" s="34"/>
      <c r="B855" s="35"/>
      <c r="C855" s="34"/>
      <c r="D855" s="154" t="s">
        <v>145</v>
      </c>
      <c r="E855" s="34"/>
      <c r="F855" s="155" t="s">
        <v>935</v>
      </c>
      <c r="G855" s="34"/>
      <c r="H855" s="34"/>
      <c r="I855" s="156"/>
      <c r="J855" s="34"/>
      <c r="K855" s="34"/>
      <c r="L855" s="35"/>
      <c r="M855" s="157"/>
      <c r="N855" s="158"/>
      <c r="O855" s="55"/>
      <c r="P855" s="55"/>
      <c r="Q855" s="55"/>
      <c r="R855" s="55"/>
      <c r="S855" s="55"/>
      <c r="T855" s="56"/>
      <c r="U855" s="34"/>
      <c r="V855" s="34"/>
      <c r="W855" s="34"/>
      <c r="X855" s="34"/>
      <c r="Y855" s="34"/>
      <c r="Z855" s="34"/>
      <c r="AA855" s="34"/>
      <c r="AB855" s="34"/>
      <c r="AC855" s="34"/>
      <c r="AD855" s="34"/>
      <c r="AE855" s="34"/>
      <c r="AT855" s="19" t="s">
        <v>145</v>
      </c>
      <c r="AU855" s="19" t="s">
        <v>81</v>
      </c>
    </row>
    <row r="856" spans="1:65" s="13" customFormat="1">
      <c r="B856" s="159"/>
      <c r="D856" s="160" t="s">
        <v>147</v>
      </c>
      <c r="E856" s="161" t="s">
        <v>3</v>
      </c>
      <c r="F856" s="162" t="s">
        <v>936</v>
      </c>
      <c r="H856" s="161" t="s">
        <v>3</v>
      </c>
      <c r="I856" s="163"/>
      <c r="L856" s="159"/>
      <c r="M856" s="164"/>
      <c r="N856" s="165"/>
      <c r="O856" s="165"/>
      <c r="P856" s="165"/>
      <c r="Q856" s="165"/>
      <c r="R856" s="165"/>
      <c r="S856" s="165"/>
      <c r="T856" s="166"/>
      <c r="AT856" s="161" t="s">
        <v>147</v>
      </c>
      <c r="AU856" s="161" t="s">
        <v>81</v>
      </c>
      <c r="AV856" s="13" t="s">
        <v>79</v>
      </c>
      <c r="AW856" s="13" t="s">
        <v>32</v>
      </c>
      <c r="AX856" s="13" t="s">
        <v>71</v>
      </c>
      <c r="AY856" s="161" t="s">
        <v>136</v>
      </c>
    </row>
    <row r="857" spans="1:65" s="14" customFormat="1">
      <c r="B857" s="167"/>
      <c r="D857" s="160" t="s">
        <v>147</v>
      </c>
      <c r="E857" s="168" t="s">
        <v>3</v>
      </c>
      <c r="F857" s="169" t="s">
        <v>380</v>
      </c>
      <c r="H857" s="170">
        <v>1</v>
      </c>
      <c r="I857" s="171"/>
      <c r="L857" s="167"/>
      <c r="M857" s="172"/>
      <c r="N857" s="173"/>
      <c r="O857" s="173"/>
      <c r="P857" s="173"/>
      <c r="Q857" s="173"/>
      <c r="R857" s="173"/>
      <c r="S857" s="173"/>
      <c r="T857" s="174"/>
      <c r="AT857" s="168" t="s">
        <v>147</v>
      </c>
      <c r="AU857" s="168" t="s">
        <v>81</v>
      </c>
      <c r="AV857" s="14" t="s">
        <v>81</v>
      </c>
      <c r="AW857" s="14" t="s">
        <v>32</v>
      </c>
      <c r="AX857" s="14" t="s">
        <v>71</v>
      </c>
      <c r="AY857" s="168" t="s">
        <v>136</v>
      </c>
    </row>
    <row r="858" spans="1:65" s="14" customFormat="1">
      <c r="B858" s="167"/>
      <c r="D858" s="160" t="s">
        <v>147</v>
      </c>
      <c r="E858" s="168" t="s">
        <v>3</v>
      </c>
      <c r="F858" s="169" t="s">
        <v>390</v>
      </c>
      <c r="H858" s="170">
        <v>1</v>
      </c>
      <c r="I858" s="171"/>
      <c r="L858" s="167"/>
      <c r="M858" s="172"/>
      <c r="N858" s="173"/>
      <c r="O858" s="173"/>
      <c r="P858" s="173"/>
      <c r="Q858" s="173"/>
      <c r="R858" s="173"/>
      <c r="S858" s="173"/>
      <c r="T858" s="174"/>
      <c r="AT858" s="168" t="s">
        <v>147</v>
      </c>
      <c r="AU858" s="168" t="s">
        <v>81</v>
      </c>
      <c r="AV858" s="14" t="s">
        <v>81</v>
      </c>
      <c r="AW858" s="14" t="s">
        <v>32</v>
      </c>
      <c r="AX858" s="14" t="s">
        <v>71</v>
      </c>
      <c r="AY858" s="168" t="s">
        <v>136</v>
      </c>
    </row>
    <row r="859" spans="1:65" s="14" customFormat="1">
      <c r="B859" s="167"/>
      <c r="D859" s="160" t="s">
        <v>147</v>
      </c>
      <c r="E859" s="168" t="s">
        <v>3</v>
      </c>
      <c r="F859" s="169" t="s">
        <v>391</v>
      </c>
      <c r="H859" s="170">
        <v>1</v>
      </c>
      <c r="I859" s="171"/>
      <c r="L859" s="167"/>
      <c r="M859" s="172"/>
      <c r="N859" s="173"/>
      <c r="O859" s="173"/>
      <c r="P859" s="173"/>
      <c r="Q859" s="173"/>
      <c r="R859" s="173"/>
      <c r="S859" s="173"/>
      <c r="T859" s="174"/>
      <c r="AT859" s="168" t="s">
        <v>147</v>
      </c>
      <c r="AU859" s="168" t="s">
        <v>81</v>
      </c>
      <c r="AV859" s="14" t="s">
        <v>81</v>
      </c>
      <c r="AW859" s="14" t="s">
        <v>32</v>
      </c>
      <c r="AX859" s="14" t="s">
        <v>71</v>
      </c>
      <c r="AY859" s="168" t="s">
        <v>136</v>
      </c>
    </row>
    <row r="860" spans="1:65" s="14" customFormat="1">
      <c r="B860" s="167"/>
      <c r="D860" s="160" t="s">
        <v>147</v>
      </c>
      <c r="E860" s="168" t="s">
        <v>3</v>
      </c>
      <c r="F860" s="169" t="s">
        <v>392</v>
      </c>
      <c r="H860" s="170">
        <v>1</v>
      </c>
      <c r="I860" s="171"/>
      <c r="L860" s="167"/>
      <c r="M860" s="172"/>
      <c r="N860" s="173"/>
      <c r="O860" s="173"/>
      <c r="P860" s="173"/>
      <c r="Q860" s="173"/>
      <c r="R860" s="173"/>
      <c r="S860" s="173"/>
      <c r="T860" s="174"/>
      <c r="AT860" s="168" t="s">
        <v>147</v>
      </c>
      <c r="AU860" s="168" t="s">
        <v>81</v>
      </c>
      <c r="AV860" s="14" t="s">
        <v>81</v>
      </c>
      <c r="AW860" s="14" t="s">
        <v>32</v>
      </c>
      <c r="AX860" s="14" t="s">
        <v>71</v>
      </c>
      <c r="AY860" s="168" t="s">
        <v>136</v>
      </c>
    </row>
    <row r="861" spans="1:65" s="16" customFormat="1">
      <c r="B861" s="183"/>
      <c r="D861" s="160" t="s">
        <v>147</v>
      </c>
      <c r="E861" s="184" t="s">
        <v>3</v>
      </c>
      <c r="F861" s="185" t="s">
        <v>153</v>
      </c>
      <c r="H861" s="186">
        <v>4</v>
      </c>
      <c r="I861" s="187"/>
      <c r="L861" s="183"/>
      <c r="M861" s="202"/>
      <c r="N861" s="203"/>
      <c r="O861" s="203"/>
      <c r="P861" s="203"/>
      <c r="Q861" s="203"/>
      <c r="R861" s="203"/>
      <c r="S861" s="203"/>
      <c r="T861" s="204"/>
      <c r="AT861" s="184" t="s">
        <v>147</v>
      </c>
      <c r="AU861" s="184" t="s">
        <v>81</v>
      </c>
      <c r="AV861" s="16" t="s">
        <v>143</v>
      </c>
      <c r="AW861" s="16" t="s">
        <v>32</v>
      </c>
      <c r="AX861" s="16" t="s">
        <v>79</v>
      </c>
      <c r="AY861" s="184" t="s">
        <v>136</v>
      </c>
    </row>
    <row r="862" spans="1:65" s="2" customFormat="1" ht="6.95" customHeight="1">
      <c r="A862" s="34"/>
      <c r="B862" s="44"/>
      <c r="C862" s="45"/>
      <c r="D862" s="45"/>
      <c r="E862" s="45"/>
      <c r="F862" s="45"/>
      <c r="G862" s="45"/>
      <c r="H862" s="45"/>
      <c r="I862" s="45"/>
      <c r="J862" s="45"/>
      <c r="K862" s="45"/>
      <c r="L862" s="35"/>
      <c r="M862" s="34"/>
      <c r="O862" s="34"/>
      <c r="P862" s="34"/>
      <c r="Q862" s="34"/>
      <c r="R862" s="34"/>
      <c r="S862" s="34"/>
      <c r="T862" s="34"/>
      <c r="U862" s="34"/>
      <c r="V862" s="34"/>
      <c r="W862" s="34"/>
      <c r="X862" s="34"/>
      <c r="Y862" s="34"/>
      <c r="Z862" s="34"/>
      <c r="AA862" s="34"/>
      <c r="AB862" s="34"/>
      <c r="AC862" s="34"/>
      <c r="AD862" s="34"/>
      <c r="AE862" s="34"/>
    </row>
  </sheetData>
  <autoFilter ref="C96:K861"/>
  <mergeCells count="9">
    <mergeCell ref="E50:H50"/>
    <mergeCell ref="E87:H87"/>
    <mergeCell ref="E89:H89"/>
    <mergeCell ref="L2:V2"/>
    <mergeCell ref="E7:H7"/>
    <mergeCell ref="E9:H9"/>
    <mergeCell ref="E18:H18"/>
    <mergeCell ref="E27:H27"/>
    <mergeCell ref="E48:H48"/>
  </mergeCells>
  <hyperlinks>
    <hyperlink ref="F101" r:id="rId1"/>
    <hyperlink ref="F108" r:id="rId2"/>
    <hyperlink ref="F123" r:id="rId3"/>
    <hyperlink ref="F143" r:id="rId4"/>
    <hyperlink ref="F164" r:id="rId5"/>
    <hyperlink ref="F190" r:id="rId6"/>
    <hyperlink ref="F207" r:id="rId7"/>
    <hyperlink ref="F215" r:id="rId8"/>
    <hyperlink ref="F217" r:id="rId9"/>
    <hyperlink ref="F231" r:id="rId10"/>
    <hyperlink ref="F233" r:id="rId11"/>
    <hyperlink ref="F247" r:id="rId12"/>
    <hyperlink ref="F251" r:id="rId13"/>
    <hyperlink ref="F267" r:id="rId14"/>
    <hyperlink ref="F289" r:id="rId15"/>
    <hyperlink ref="F293" r:id="rId16"/>
    <hyperlink ref="F332" r:id="rId17"/>
    <hyperlink ref="F345" r:id="rId18"/>
    <hyperlink ref="F374" r:id="rId19"/>
    <hyperlink ref="F389" r:id="rId20"/>
    <hyperlink ref="F404" r:id="rId21"/>
    <hyperlink ref="F418" r:id="rId22"/>
    <hyperlink ref="F434" r:id="rId23"/>
    <hyperlink ref="F436" r:id="rId24"/>
    <hyperlink ref="F447" r:id="rId25"/>
    <hyperlink ref="F452" r:id="rId26"/>
    <hyperlink ref="F457" r:id="rId27"/>
    <hyperlink ref="F463" r:id="rId28"/>
    <hyperlink ref="F473" r:id="rId29"/>
    <hyperlink ref="F487" r:id="rId30"/>
    <hyperlink ref="F502" r:id="rId31"/>
    <hyperlink ref="F516" r:id="rId32"/>
    <hyperlink ref="F526" r:id="rId33"/>
    <hyperlink ref="F530" r:id="rId34"/>
    <hyperlink ref="F532" r:id="rId35"/>
    <hyperlink ref="F534" r:id="rId36"/>
    <hyperlink ref="F537" r:id="rId37"/>
    <hyperlink ref="F541" r:id="rId38"/>
    <hyperlink ref="F559" r:id="rId39"/>
    <hyperlink ref="F574" r:id="rId40"/>
    <hyperlink ref="F578" r:id="rId41"/>
    <hyperlink ref="F595" r:id="rId42"/>
    <hyperlink ref="F597" r:id="rId43"/>
    <hyperlink ref="F602" r:id="rId44"/>
    <hyperlink ref="F607" r:id="rId45"/>
    <hyperlink ref="F613" r:id="rId46"/>
    <hyperlink ref="F631" r:id="rId47"/>
    <hyperlink ref="F637" r:id="rId48"/>
    <hyperlink ref="F639" r:id="rId49"/>
    <hyperlink ref="F642" r:id="rId50"/>
    <hyperlink ref="F645" r:id="rId51"/>
    <hyperlink ref="F658" r:id="rId52"/>
    <hyperlink ref="F676" r:id="rId53"/>
    <hyperlink ref="F679" r:id="rId54"/>
    <hyperlink ref="F682" r:id="rId55"/>
    <hyperlink ref="F691" r:id="rId56"/>
    <hyperlink ref="F693" r:id="rId57"/>
    <hyperlink ref="F702" r:id="rId58"/>
    <hyperlink ref="F711" r:id="rId59"/>
    <hyperlink ref="F716" r:id="rId60"/>
    <hyperlink ref="F724" r:id="rId61"/>
    <hyperlink ref="F739" r:id="rId62"/>
    <hyperlink ref="F749" r:id="rId63"/>
    <hyperlink ref="F756" r:id="rId64"/>
    <hyperlink ref="F769" r:id="rId65"/>
    <hyperlink ref="F784" r:id="rId66"/>
    <hyperlink ref="F791" r:id="rId67"/>
    <hyperlink ref="F796" r:id="rId68"/>
    <hyperlink ref="F804" r:id="rId69"/>
    <hyperlink ref="F806" r:id="rId70"/>
    <hyperlink ref="F809" r:id="rId71"/>
    <hyperlink ref="F811" r:id="rId72"/>
    <hyperlink ref="F813" r:id="rId73"/>
    <hyperlink ref="F821" r:id="rId74"/>
    <hyperlink ref="F827" r:id="rId75"/>
    <hyperlink ref="F841" r:id="rId76"/>
    <hyperlink ref="F855" r:id="rId77"/>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4"/>
  <sheetViews>
    <sheetView showGridLines="0" topLeftCell="A74"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7" t="s">
        <v>6</v>
      </c>
      <c r="M2" s="298"/>
      <c r="N2" s="298"/>
      <c r="O2" s="298"/>
      <c r="P2" s="298"/>
      <c r="Q2" s="298"/>
      <c r="R2" s="298"/>
      <c r="S2" s="298"/>
      <c r="T2" s="298"/>
      <c r="U2" s="298"/>
      <c r="V2" s="298"/>
      <c r="AT2" s="19" t="s">
        <v>84</v>
      </c>
    </row>
    <row r="3" spans="1:46" s="1" customFormat="1" ht="6.95" customHeight="1">
      <c r="B3" s="20"/>
      <c r="C3" s="21"/>
      <c r="D3" s="21"/>
      <c r="E3" s="21"/>
      <c r="F3" s="21"/>
      <c r="G3" s="21"/>
      <c r="H3" s="21"/>
      <c r="I3" s="21"/>
      <c r="J3" s="21"/>
      <c r="K3" s="21"/>
      <c r="L3" s="22"/>
      <c r="AT3" s="19" t="s">
        <v>81</v>
      </c>
    </row>
    <row r="4" spans="1:46" s="1" customFormat="1" ht="24.95" customHeight="1">
      <c r="B4" s="22"/>
      <c r="D4" s="23" t="s">
        <v>92</v>
      </c>
      <c r="L4" s="22"/>
      <c r="M4" s="91" t="s">
        <v>11</v>
      </c>
      <c r="AT4" s="19" t="s">
        <v>4</v>
      </c>
    </row>
    <row r="5" spans="1:46" s="1" customFormat="1" ht="6.95" customHeight="1">
      <c r="B5" s="22"/>
      <c r="L5" s="22"/>
    </row>
    <row r="6" spans="1:46" s="1" customFormat="1" ht="12" customHeight="1">
      <c r="B6" s="22"/>
      <c r="D6" s="29" t="s">
        <v>17</v>
      </c>
      <c r="L6" s="22"/>
    </row>
    <row r="7" spans="1:46" s="1" customFormat="1" ht="26.25" customHeight="1">
      <c r="B7" s="22"/>
      <c r="E7" s="336" t="str">
        <f>'Rekapitulace stavby'!K6</f>
        <v>Výměna páteřních rozvodů vody a tepla ZŠ Dr.Peška 768 v Chrudimi</v>
      </c>
      <c r="F7" s="337"/>
      <c r="G7" s="337"/>
      <c r="H7" s="337"/>
      <c r="L7" s="22"/>
    </row>
    <row r="8" spans="1:46" s="2" customFormat="1" ht="12" customHeight="1">
      <c r="A8" s="34"/>
      <c r="B8" s="35"/>
      <c r="C8" s="34"/>
      <c r="D8" s="29" t="s">
        <v>97</v>
      </c>
      <c r="E8" s="34"/>
      <c r="F8" s="34"/>
      <c r="G8" s="34"/>
      <c r="H8" s="34"/>
      <c r="I8" s="34"/>
      <c r="J8" s="34"/>
      <c r="K8" s="34"/>
      <c r="L8" s="92"/>
      <c r="S8" s="34"/>
      <c r="T8" s="34"/>
      <c r="U8" s="34"/>
      <c r="V8" s="34"/>
      <c r="W8" s="34"/>
      <c r="X8" s="34"/>
      <c r="Y8" s="34"/>
      <c r="Z8" s="34"/>
      <c r="AA8" s="34"/>
      <c r="AB8" s="34"/>
      <c r="AC8" s="34"/>
      <c r="AD8" s="34"/>
      <c r="AE8" s="34"/>
    </row>
    <row r="9" spans="1:46" s="2" customFormat="1" ht="16.5" customHeight="1">
      <c r="A9" s="34"/>
      <c r="B9" s="35"/>
      <c r="C9" s="34"/>
      <c r="D9" s="34"/>
      <c r="E9" s="308" t="s">
        <v>937</v>
      </c>
      <c r="F9" s="335"/>
      <c r="G9" s="335"/>
      <c r="H9" s="335"/>
      <c r="I9" s="34"/>
      <c r="J9" s="34"/>
      <c r="K9" s="34"/>
      <c r="L9" s="92"/>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92"/>
      <c r="S10" s="34"/>
      <c r="T10" s="34"/>
      <c r="U10" s="34"/>
      <c r="V10" s="34"/>
      <c r="W10" s="34"/>
      <c r="X10" s="34"/>
      <c r="Y10" s="34"/>
      <c r="Z10" s="34"/>
      <c r="AA10" s="34"/>
      <c r="AB10" s="34"/>
      <c r="AC10" s="34"/>
      <c r="AD10" s="34"/>
      <c r="AE10" s="34"/>
    </row>
    <row r="11" spans="1:46" s="2" customFormat="1" ht="12" customHeight="1">
      <c r="A11" s="34"/>
      <c r="B11" s="35"/>
      <c r="C11" s="34"/>
      <c r="D11" s="29" t="s">
        <v>19</v>
      </c>
      <c r="E11" s="34"/>
      <c r="F11" s="27" t="s">
        <v>3</v>
      </c>
      <c r="G11" s="34"/>
      <c r="H11" s="34"/>
      <c r="I11" s="29" t="s">
        <v>20</v>
      </c>
      <c r="J11" s="27" t="s">
        <v>3</v>
      </c>
      <c r="K11" s="34"/>
      <c r="L11" s="92"/>
      <c r="S11" s="34"/>
      <c r="T11" s="34"/>
      <c r="U11" s="34"/>
      <c r="V11" s="34"/>
      <c r="W11" s="34"/>
      <c r="X11" s="34"/>
      <c r="Y11" s="34"/>
      <c r="Z11" s="34"/>
      <c r="AA11" s="34"/>
      <c r="AB11" s="34"/>
      <c r="AC11" s="34"/>
      <c r="AD11" s="34"/>
      <c r="AE11" s="34"/>
    </row>
    <row r="12" spans="1:46" s="2" customFormat="1" ht="12" customHeight="1">
      <c r="A12" s="34"/>
      <c r="B12" s="35"/>
      <c r="C12" s="34"/>
      <c r="D12" s="29" t="s">
        <v>21</v>
      </c>
      <c r="E12" s="34"/>
      <c r="F12" s="27" t="s">
        <v>22</v>
      </c>
      <c r="G12" s="34"/>
      <c r="H12" s="34"/>
      <c r="I12" s="29" t="s">
        <v>23</v>
      </c>
      <c r="J12" s="52" t="str">
        <f>'Rekapitulace stavby'!AN8</f>
        <v>24. 8. 2022</v>
      </c>
      <c r="K12" s="34"/>
      <c r="L12" s="92"/>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92"/>
      <c r="S13" s="34"/>
      <c r="T13" s="34"/>
      <c r="U13" s="34"/>
      <c r="V13" s="34"/>
      <c r="W13" s="34"/>
      <c r="X13" s="34"/>
      <c r="Y13" s="34"/>
      <c r="Z13" s="34"/>
      <c r="AA13" s="34"/>
      <c r="AB13" s="34"/>
      <c r="AC13" s="34"/>
      <c r="AD13" s="34"/>
      <c r="AE13" s="34"/>
    </row>
    <row r="14" spans="1:46" s="2" customFormat="1" ht="12" customHeight="1">
      <c r="A14" s="34"/>
      <c r="B14" s="35"/>
      <c r="C14" s="34"/>
      <c r="D14" s="29" t="s">
        <v>25</v>
      </c>
      <c r="E14" s="34"/>
      <c r="F14" s="34"/>
      <c r="G14" s="34"/>
      <c r="H14" s="34"/>
      <c r="I14" s="29" t="s">
        <v>26</v>
      </c>
      <c r="J14" s="27" t="str">
        <f>IF('Rekapitulace stavby'!AN10="","",'Rekapitulace stavby'!AN10)</f>
        <v/>
      </c>
      <c r="K14" s="34"/>
      <c r="L14" s="92"/>
      <c r="S14" s="34"/>
      <c r="T14" s="34"/>
      <c r="U14" s="34"/>
      <c r="V14" s="34"/>
      <c r="W14" s="34"/>
      <c r="X14" s="34"/>
      <c r="Y14" s="34"/>
      <c r="Z14" s="34"/>
      <c r="AA14" s="34"/>
      <c r="AB14" s="34"/>
      <c r="AC14" s="34"/>
      <c r="AD14" s="34"/>
      <c r="AE14" s="34"/>
    </row>
    <row r="15" spans="1:46" s="2" customFormat="1" ht="18" customHeight="1">
      <c r="A15" s="34"/>
      <c r="B15" s="35"/>
      <c r="C15" s="34"/>
      <c r="D15" s="34"/>
      <c r="E15" s="27" t="str">
        <f>IF('Rekapitulace stavby'!E11="","",'Rekapitulace stavby'!E11)</f>
        <v xml:space="preserve"> </v>
      </c>
      <c r="F15" s="34"/>
      <c r="G15" s="34"/>
      <c r="H15" s="34"/>
      <c r="I15" s="29" t="s">
        <v>27</v>
      </c>
      <c r="J15" s="27" t="str">
        <f>IF('Rekapitulace stavby'!AN11="","",'Rekapitulace stavby'!AN11)</f>
        <v/>
      </c>
      <c r="K15" s="34"/>
      <c r="L15" s="92"/>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92"/>
      <c r="S16" s="34"/>
      <c r="T16" s="34"/>
      <c r="U16" s="34"/>
      <c r="V16" s="34"/>
      <c r="W16" s="34"/>
      <c r="X16" s="34"/>
      <c r="Y16" s="34"/>
      <c r="Z16" s="34"/>
      <c r="AA16" s="34"/>
      <c r="AB16" s="34"/>
      <c r="AC16" s="34"/>
      <c r="AD16" s="34"/>
      <c r="AE16" s="34"/>
    </row>
    <row r="17" spans="1:31" s="2" customFormat="1" ht="12" customHeight="1">
      <c r="A17" s="34"/>
      <c r="B17" s="35"/>
      <c r="C17" s="34"/>
      <c r="D17" s="29" t="s">
        <v>28</v>
      </c>
      <c r="E17" s="34"/>
      <c r="F17" s="34"/>
      <c r="G17" s="34"/>
      <c r="H17" s="34"/>
      <c r="I17" s="29" t="s">
        <v>26</v>
      </c>
      <c r="J17" s="30" t="str">
        <f>'Rekapitulace stavby'!AN13</f>
        <v>Vyplň údaj</v>
      </c>
      <c r="K17" s="34"/>
      <c r="L17" s="92"/>
      <c r="S17" s="34"/>
      <c r="T17" s="34"/>
      <c r="U17" s="34"/>
      <c r="V17" s="34"/>
      <c r="W17" s="34"/>
      <c r="X17" s="34"/>
      <c r="Y17" s="34"/>
      <c r="Z17" s="34"/>
      <c r="AA17" s="34"/>
      <c r="AB17" s="34"/>
      <c r="AC17" s="34"/>
      <c r="AD17" s="34"/>
      <c r="AE17" s="34"/>
    </row>
    <row r="18" spans="1:31" s="2" customFormat="1" ht="18" customHeight="1">
      <c r="A18" s="34"/>
      <c r="B18" s="35"/>
      <c r="C18" s="34"/>
      <c r="D18" s="34"/>
      <c r="E18" s="338" t="str">
        <f>'Rekapitulace stavby'!E14</f>
        <v>Vyplň údaj</v>
      </c>
      <c r="F18" s="327"/>
      <c r="G18" s="327"/>
      <c r="H18" s="327"/>
      <c r="I18" s="29" t="s">
        <v>27</v>
      </c>
      <c r="J18" s="30" t="str">
        <f>'Rekapitulace stavby'!AN14</f>
        <v>Vyplň údaj</v>
      </c>
      <c r="K18" s="34"/>
      <c r="L18" s="92"/>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92"/>
      <c r="S19" s="34"/>
      <c r="T19" s="34"/>
      <c r="U19" s="34"/>
      <c r="V19" s="34"/>
      <c r="W19" s="34"/>
      <c r="X19" s="34"/>
      <c r="Y19" s="34"/>
      <c r="Z19" s="34"/>
      <c r="AA19" s="34"/>
      <c r="AB19" s="34"/>
      <c r="AC19" s="34"/>
      <c r="AD19" s="34"/>
      <c r="AE19" s="34"/>
    </row>
    <row r="20" spans="1:31" s="2" customFormat="1" ht="12" customHeight="1">
      <c r="A20" s="34"/>
      <c r="B20" s="35"/>
      <c r="C20" s="34"/>
      <c r="D20" s="29" t="s">
        <v>30</v>
      </c>
      <c r="E20" s="34"/>
      <c r="F20" s="34"/>
      <c r="G20" s="34"/>
      <c r="H20" s="34"/>
      <c r="I20" s="29" t="s">
        <v>26</v>
      </c>
      <c r="J20" s="27" t="s">
        <v>3</v>
      </c>
      <c r="K20" s="34"/>
      <c r="L20" s="92"/>
      <c r="S20" s="34"/>
      <c r="T20" s="34"/>
      <c r="U20" s="34"/>
      <c r="V20" s="34"/>
      <c r="W20" s="34"/>
      <c r="X20" s="34"/>
      <c r="Y20" s="34"/>
      <c r="Z20" s="34"/>
      <c r="AA20" s="34"/>
      <c r="AB20" s="34"/>
      <c r="AC20" s="34"/>
      <c r="AD20" s="34"/>
      <c r="AE20" s="34"/>
    </row>
    <row r="21" spans="1:31" s="2" customFormat="1" ht="18" customHeight="1">
      <c r="A21" s="34"/>
      <c r="B21" s="35"/>
      <c r="C21" s="34"/>
      <c r="D21" s="34"/>
      <c r="E21" s="27" t="s">
        <v>31</v>
      </c>
      <c r="F21" s="34"/>
      <c r="G21" s="34"/>
      <c r="H21" s="34"/>
      <c r="I21" s="29" t="s">
        <v>27</v>
      </c>
      <c r="J21" s="27" t="s">
        <v>3</v>
      </c>
      <c r="K21" s="34"/>
      <c r="L21" s="92"/>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92"/>
      <c r="S22" s="34"/>
      <c r="T22" s="34"/>
      <c r="U22" s="34"/>
      <c r="V22" s="34"/>
      <c r="W22" s="34"/>
      <c r="X22" s="34"/>
      <c r="Y22" s="34"/>
      <c r="Z22" s="34"/>
      <c r="AA22" s="34"/>
      <c r="AB22" s="34"/>
      <c r="AC22" s="34"/>
      <c r="AD22" s="34"/>
      <c r="AE22" s="34"/>
    </row>
    <row r="23" spans="1:31" s="2" customFormat="1" ht="12" customHeight="1">
      <c r="A23" s="34"/>
      <c r="B23" s="35"/>
      <c r="C23" s="34"/>
      <c r="D23" s="29" t="s">
        <v>33</v>
      </c>
      <c r="E23" s="34"/>
      <c r="F23" s="34"/>
      <c r="G23" s="34"/>
      <c r="H23" s="34"/>
      <c r="I23" s="29" t="s">
        <v>26</v>
      </c>
      <c r="J23" s="27" t="s">
        <v>3</v>
      </c>
      <c r="K23" s="34"/>
      <c r="L23" s="92"/>
      <c r="S23" s="34"/>
      <c r="T23" s="34"/>
      <c r="U23" s="34"/>
      <c r="V23" s="34"/>
      <c r="W23" s="34"/>
      <c r="X23" s="34"/>
      <c r="Y23" s="34"/>
      <c r="Z23" s="34"/>
      <c r="AA23" s="34"/>
      <c r="AB23" s="34"/>
      <c r="AC23" s="34"/>
      <c r="AD23" s="34"/>
      <c r="AE23" s="34"/>
    </row>
    <row r="24" spans="1:31" s="2" customFormat="1" ht="18" customHeight="1">
      <c r="A24" s="34"/>
      <c r="B24" s="35"/>
      <c r="C24" s="34"/>
      <c r="D24" s="34"/>
      <c r="E24" s="27" t="s">
        <v>34</v>
      </c>
      <c r="F24" s="34"/>
      <c r="G24" s="34"/>
      <c r="H24" s="34"/>
      <c r="I24" s="29" t="s">
        <v>27</v>
      </c>
      <c r="J24" s="27" t="s">
        <v>3</v>
      </c>
      <c r="K24" s="34"/>
      <c r="L24" s="92"/>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92"/>
      <c r="S25" s="34"/>
      <c r="T25" s="34"/>
      <c r="U25" s="34"/>
      <c r="V25" s="34"/>
      <c r="W25" s="34"/>
      <c r="X25" s="34"/>
      <c r="Y25" s="34"/>
      <c r="Z25" s="34"/>
      <c r="AA25" s="34"/>
      <c r="AB25" s="34"/>
      <c r="AC25" s="34"/>
      <c r="AD25" s="34"/>
      <c r="AE25" s="34"/>
    </row>
    <row r="26" spans="1:31" s="2" customFormat="1" ht="12" customHeight="1">
      <c r="A26" s="34"/>
      <c r="B26" s="35"/>
      <c r="C26" s="34"/>
      <c r="D26" s="29" t="s">
        <v>35</v>
      </c>
      <c r="E26" s="34"/>
      <c r="F26" s="34"/>
      <c r="G26" s="34"/>
      <c r="H26" s="34"/>
      <c r="I26" s="34"/>
      <c r="J26" s="34"/>
      <c r="K26" s="34"/>
      <c r="L26" s="92"/>
      <c r="S26" s="34"/>
      <c r="T26" s="34"/>
      <c r="U26" s="34"/>
      <c r="V26" s="34"/>
      <c r="W26" s="34"/>
      <c r="X26" s="34"/>
      <c r="Y26" s="34"/>
      <c r="Z26" s="34"/>
      <c r="AA26" s="34"/>
      <c r="AB26" s="34"/>
      <c r="AC26" s="34"/>
      <c r="AD26" s="34"/>
      <c r="AE26" s="34"/>
    </row>
    <row r="27" spans="1:31" s="8" customFormat="1" ht="16.5" customHeight="1">
      <c r="A27" s="93"/>
      <c r="B27" s="94"/>
      <c r="C27" s="93"/>
      <c r="D27" s="93"/>
      <c r="E27" s="331" t="s">
        <v>3</v>
      </c>
      <c r="F27" s="331"/>
      <c r="G27" s="331"/>
      <c r="H27" s="331"/>
      <c r="I27" s="93"/>
      <c r="J27" s="93"/>
      <c r="K27" s="93"/>
      <c r="L27" s="95"/>
      <c r="S27" s="93"/>
      <c r="T27" s="93"/>
      <c r="U27" s="93"/>
      <c r="V27" s="93"/>
      <c r="W27" s="93"/>
      <c r="X27" s="93"/>
      <c r="Y27" s="93"/>
      <c r="Z27" s="93"/>
      <c r="AA27" s="93"/>
      <c r="AB27" s="93"/>
      <c r="AC27" s="93"/>
      <c r="AD27" s="93"/>
      <c r="AE27" s="93"/>
    </row>
    <row r="28" spans="1:31" s="2" customFormat="1" ht="6.95" customHeight="1">
      <c r="A28" s="34"/>
      <c r="B28" s="35"/>
      <c r="C28" s="34"/>
      <c r="D28" s="34"/>
      <c r="E28" s="34"/>
      <c r="F28" s="34"/>
      <c r="G28" s="34"/>
      <c r="H28" s="34"/>
      <c r="I28" s="34"/>
      <c r="J28" s="34"/>
      <c r="K28" s="34"/>
      <c r="L28" s="92"/>
      <c r="S28" s="34"/>
      <c r="T28" s="34"/>
      <c r="U28" s="34"/>
      <c r="V28" s="34"/>
      <c r="W28" s="34"/>
      <c r="X28" s="34"/>
      <c r="Y28" s="34"/>
      <c r="Z28" s="34"/>
      <c r="AA28" s="34"/>
      <c r="AB28" s="34"/>
      <c r="AC28" s="34"/>
      <c r="AD28" s="34"/>
      <c r="AE28" s="34"/>
    </row>
    <row r="29" spans="1:31" s="2" customFormat="1" ht="6.95" customHeight="1">
      <c r="A29" s="34"/>
      <c r="B29" s="35"/>
      <c r="C29" s="34"/>
      <c r="D29" s="63"/>
      <c r="E29" s="63"/>
      <c r="F29" s="63"/>
      <c r="G29" s="63"/>
      <c r="H29" s="63"/>
      <c r="I29" s="63"/>
      <c r="J29" s="63"/>
      <c r="K29" s="63"/>
      <c r="L29" s="92"/>
      <c r="S29" s="34"/>
      <c r="T29" s="34"/>
      <c r="U29" s="34"/>
      <c r="V29" s="34"/>
      <c r="W29" s="34"/>
      <c r="X29" s="34"/>
      <c r="Y29" s="34"/>
      <c r="Z29" s="34"/>
      <c r="AA29" s="34"/>
      <c r="AB29" s="34"/>
      <c r="AC29" s="34"/>
      <c r="AD29" s="34"/>
      <c r="AE29" s="34"/>
    </row>
    <row r="30" spans="1:31" s="2" customFormat="1" ht="25.35" customHeight="1">
      <c r="A30" s="34"/>
      <c r="B30" s="35"/>
      <c r="C30" s="34"/>
      <c r="D30" s="96" t="s">
        <v>37</v>
      </c>
      <c r="E30" s="34"/>
      <c r="F30" s="34"/>
      <c r="G30" s="34"/>
      <c r="H30" s="34"/>
      <c r="I30" s="34"/>
      <c r="J30" s="68">
        <f>ROUND(J84, 2)</f>
        <v>0</v>
      </c>
      <c r="K30" s="34"/>
      <c r="L30" s="92"/>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2"/>
      <c r="S31" s="34"/>
      <c r="T31" s="34"/>
      <c r="U31" s="34"/>
      <c r="V31" s="34"/>
      <c r="W31" s="34"/>
      <c r="X31" s="34"/>
      <c r="Y31" s="34"/>
      <c r="Z31" s="34"/>
      <c r="AA31" s="34"/>
      <c r="AB31" s="34"/>
      <c r="AC31" s="34"/>
      <c r="AD31" s="34"/>
      <c r="AE31" s="34"/>
    </row>
    <row r="32" spans="1:31" s="2" customFormat="1" ht="14.45" customHeight="1">
      <c r="A32" s="34"/>
      <c r="B32" s="35"/>
      <c r="C32" s="34"/>
      <c r="D32" s="34"/>
      <c r="E32" s="34"/>
      <c r="F32" s="38" t="s">
        <v>39</v>
      </c>
      <c r="G32" s="34"/>
      <c r="H32" s="34"/>
      <c r="I32" s="38" t="s">
        <v>38</v>
      </c>
      <c r="J32" s="38" t="s">
        <v>40</v>
      </c>
      <c r="K32" s="34"/>
      <c r="L32" s="92"/>
      <c r="S32" s="34"/>
      <c r="T32" s="34"/>
      <c r="U32" s="34"/>
      <c r="V32" s="34"/>
      <c r="W32" s="34"/>
      <c r="X32" s="34"/>
      <c r="Y32" s="34"/>
      <c r="Z32" s="34"/>
      <c r="AA32" s="34"/>
      <c r="AB32" s="34"/>
      <c r="AC32" s="34"/>
      <c r="AD32" s="34"/>
      <c r="AE32" s="34"/>
    </row>
    <row r="33" spans="1:31" s="2" customFormat="1" ht="14.45" customHeight="1">
      <c r="A33" s="34"/>
      <c r="B33" s="35"/>
      <c r="C33" s="34"/>
      <c r="D33" s="97" t="s">
        <v>41</v>
      </c>
      <c r="E33" s="29" t="s">
        <v>42</v>
      </c>
      <c r="F33" s="98">
        <f>ROUND((SUM(BE84:BE123)),  2)</f>
        <v>0</v>
      </c>
      <c r="G33" s="34"/>
      <c r="H33" s="34"/>
      <c r="I33" s="99">
        <v>0.21</v>
      </c>
      <c r="J33" s="98">
        <f>ROUND(((SUM(BE84:BE123))*I33),  2)</f>
        <v>0</v>
      </c>
      <c r="K33" s="34"/>
      <c r="L33" s="92"/>
      <c r="S33" s="34"/>
      <c r="T33" s="34"/>
      <c r="U33" s="34"/>
      <c r="V33" s="34"/>
      <c r="W33" s="34"/>
      <c r="X33" s="34"/>
      <c r="Y33" s="34"/>
      <c r="Z33" s="34"/>
      <c r="AA33" s="34"/>
      <c r="AB33" s="34"/>
      <c r="AC33" s="34"/>
      <c r="AD33" s="34"/>
      <c r="AE33" s="34"/>
    </row>
    <row r="34" spans="1:31" s="2" customFormat="1" ht="14.45" customHeight="1">
      <c r="A34" s="34"/>
      <c r="B34" s="35"/>
      <c r="C34" s="34"/>
      <c r="D34" s="34"/>
      <c r="E34" s="29" t="s">
        <v>43</v>
      </c>
      <c r="F34" s="98">
        <f>ROUND((SUM(BF84:BF123)),  2)</f>
        <v>0</v>
      </c>
      <c r="G34" s="34"/>
      <c r="H34" s="34"/>
      <c r="I34" s="99">
        <v>0.15</v>
      </c>
      <c r="J34" s="98">
        <f>ROUND(((SUM(BF84:BF123))*I34),  2)</f>
        <v>0</v>
      </c>
      <c r="K34" s="34"/>
      <c r="L34" s="92"/>
      <c r="S34" s="34"/>
      <c r="T34" s="34"/>
      <c r="U34" s="34"/>
      <c r="V34" s="34"/>
      <c r="W34" s="34"/>
      <c r="X34" s="34"/>
      <c r="Y34" s="34"/>
      <c r="Z34" s="34"/>
      <c r="AA34" s="34"/>
      <c r="AB34" s="34"/>
      <c r="AC34" s="34"/>
      <c r="AD34" s="34"/>
      <c r="AE34" s="34"/>
    </row>
    <row r="35" spans="1:31" s="2" customFormat="1" ht="14.45" hidden="1" customHeight="1">
      <c r="A35" s="34"/>
      <c r="B35" s="35"/>
      <c r="C35" s="34"/>
      <c r="D35" s="34"/>
      <c r="E35" s="29" t="s">
        <v>44</v>
      </c>
      <c r="F35" s="98">
        <f>ROUND((SUM(BG84:BG123)),  2)</f>
        <v>0</v>
      </c>
      <c r="G35" s="34"/>
      <c r="H35" s="34"/>
      <c r="I35" s="99">
        <v>0.21</v>
      </c>
      <c r="J35" s="98">
        <f>0</f>
        <v>0</v>
      </c>
      <c r="K35" s="34"/>
      <c r="L35" s="92"/>
      <c r="S35" s="34"/>
      <c r="T35" s="34"/>
      <c r="U35" s="34"/>
      <c r="V35" s="34"/>
      <c r="W35" s="34"/>
      <c r="X35" s="34"/>
      <c r="Y35" s="34"/>
      <c r="Z35" s="34"/>
      <c r="AA35" s="34"/>
      <c r="AB35" s="34"/>
      <c r="AC35" s="34"/>
      <c r="AD35" s="34"/>
      <c r="AE35" s="34"/>
    </row>
    <row r="36" spans="1:31" s="2" customFormat="1" ht="14.45" hidden="1" customHeight="1">
      <c r="A36" s="34"/>
      <c r="B36" s="35"/>
      <c r="C36" s="34"/>
      <c r="D36" s="34"/>
      <c r="E36" s="29" t="s">
        <v>45</v>
      </c>
      <c r="F36" s="98">
        <f>ROUND((SUM(BH84:BH123)),  2)</f>
        <v>0</v>
      </c>
      <c r="G36" s="34"/>
      <c r="H36" s="34"/>
      <c r="I36" s="99">
        <v>0.15</v>
      </c>
      <c r="J36" s="98">
        <f>0</f>
        <v>0</v>
      </c>
      <c r="K36" s="34"/>
      <c r="L36" s="92"/>
      <c r="S36" s="34"/>
      <c r="T36" s="34"/>
      <c r="U36" s="34"/>
      <c r="V36" s="34"/>
      <c r="W36" s="34"/>
      <c r="X36" s="34"/>
      <c r="Y36" s="34"/>
      <c r="Z36" s="34"/>
      <c r="AA36" s="34"/>
      <c r="AB36" s="34"/>
      <c r="AC36" s="34"/>
      <c r="AD36" s="34"/>
      <c r="AE36" s="34"/>
    </row>
    <row r="37" spans="1:31" s="2" customFormat="1" ht="14.45" hidden="1" customHeight="1">
      <c r="A37" s="34"/>
      <c r="B37" s="35"/>
      <c r="C37" s="34"/>
      <c r="D37" s="34"/>
      <c r="E37" s="29" t="s">
        <v>46</v>
      </c>
      <c r="F37" s="98">
        <f>ROUND((SUM(BI84:BI123)),  2)</f>
        <v>0</v>
      </c>
      <c r="G37" s="34"/>
      <c r="H37" s="34"/>
      <c r="I37" s="99">
        <v>0</v>
      </c>
      <c r="J37" s="98">
        <f>0</f>
        <v>0</v>
      </c>
      <c r="K37" s="34"/>
      <c r="L37" s="92"/>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92"/>
      <c r="S38" s="34"/>
      <c r="T38" s="34"/>
      <c r="U38" s="34"/>
      <c r="V38" s="34"/>
      <c r="W38" s="34"/>
      <c r="X38" s="34"/>
      <c r="Y38" s="34"/>
      <c r="Z38" s="34"/>
      <c r="AA38" s="34"/>
      <c r="AB38" s="34"/>
      <c r="AC38" s="34"/>
      <c r="AD38" s="34"/>
      <c r="AE38" s="34"/>
    </row>
    <row r="39" spans="1:31" s="2" customFormat="1" ht="25.35" customHeight="1">
      <c r="A39" s="34"/>
      <c r="B39" s="35"/>
      <c r="C39" s="100"/>
      <c r="D39" s="101" t="s">
        <v>47</v>
      </c>
      <c r="E39" s="57"/>
      <c r="F39" s="57"/>
      <c r="G39" s="102" t="s">
        <v>48</v>
      </c>
      <c r="H39" s="103" t="s">
        <v>49</v>
      </c>
      <c r="I39" s="57"/>
      <c r="J39" s="104">
        <f>SUM(J30:J37)</f>
        <v>0</v>
      </c>
      <c r="K39" s="105"/>
      <c r="L39" s="92"/>
      <c r="S39" s="34"/>
      <c r="T39" s="34"/>
      <c r="U39" s="34"/>
      <c r="V39" s="34"/>
      <c r="W39" s="34"/>
      <c r="X39" s="34"/>
      <c r="Y39" s="34"/>
      <c r="Z39" s="34"/>
      <c r="AA39" s="34"/>
      <c r="AB39" s="34"/>
      <c r="AC39" s="34"/>
      <c r="AD39" s="34"/>
      <c r="AE39" s="34"/>
    </row>
    <row r="40" spans="1:31" s="2" customFormat="1" ht="14.45" customHeight="1">
      <c r="A40" s="34"/>
      <c r="B40" s="44"/>
      <c r="C40" s="45"/>
      <c r="D40" s="45"/>
      <c r="E40" s="45"/>
      <c r="F40" s="45"/>
      <c r="G40" s="45"/>
      <c r="H40" s="45"/>
      <c r="I40" s="45"/>
      <c r="J40" s="45"/>
      <c r="K40" s="45"/>
      <c r="L40" s="92"/>
      <c r="S40" s="34"/>
      <c r="T40" s="34"/>
      <c r="U40" s="34"/>
      <c r="V40" s="34"/>
      <c r="W40" s="34"/>
      <c r="X40" s="34"/>
      <c r="Y40" s="34"/>
      <c r="Z40" s="34"/>
      <c r="AA40" s="34"/>
      <c r="AB40" s="34"/>
      <c r="AC40" s="34"/>
      <c r="AD40" s="34"/>
      <c r="AE40" s="34"/>
    </row>
    <row r="44" spans="1:31" s="2" customFormat="1" ht="6.95" customHeight="1">
      <c r="A44" s="34"/>
      <c r="B44" s="46"/>
      <c r="C44" s="47"/>
      <c r="D44" s="47"/>
      <c r="E44" s="47"/>
      <c r="F44" s="47"/>
      <c r="G44" s="47"/>
      <c r="H44" s="47"/>
      <c r="I44" s="47"/>
      <c r="J44" s="47"/>
      <c r="K44" s="47"/>
      <c r="L44" s="92"/>
      <c r="S44" s="34"/>
      <c r="T44" s="34"/>
      <c r="U44" s="34"/>
      <c r="V44" s="34"/>
      <c r="W44" s="34"/>
      <c r="X44" s="34"/>
      <c r="Y44" s="34"/>
      <c r="Z44" s="34"/>
      <c r="AA44" s="34"/>
      <c r="AB44" s="34"/>
      <c r="AC44" s="34"/>
      <c r="AD44" s="34"/>
      <c r="AE44" s="34"/>
    </row>
    <row r="45" spans="1:31" s="2" customFormat="1" ht="24.95" customHeight="1">
      <c r="A45" s="34"/>
      <c r="B45" s="35"/>
      <c r="C45" s="23" t="s">
        <v>99</v>
      </c>
      <c r="D45" s="34"/>
      <c r="E45" s="34"/>
      <c r="F45" s="34"/>
      <c r="G45" s="34"/>
      <c r="H45" s="34"/>
      <c r="I45" s="34"/>
      <c r="J45" s="34"/>
      <c r="K45" s="34"/>
      <c r="L45" s="92"/>
      <c r="S45" s="34"/>
      <c r="T45" s="34"/>
      <c r="U45" s="34"/>
      <c r="V45" s="34"/>
      <c r="W45" s="34"/>
      <c r="X45" s="34"/>
      <c r="Y45" s="34"/>
      <c r="Z45" s="34"/>
      <c r="AA45" s="34"/>
      <c r="AB45" s="34"/>
      <c r="AC45" s="34"/>
      <c r="AD45" s="34"/>
      <c r="AE45" s="34"/>
    </row>
    <row r="46" spans="1:31" s="2" customFormat="1" ht="6.95" customHeight="1">
      <c r="A46" s="34"/>
      <c r="B46" s="35"/>
      <c r="C46" s="34"/>
      <c r="D46" s="34"/>
      <c r="E46" s="34"/>
      <c r="F46" s="34"/>
      <c r="G46" s="34"/>
      <c r="H46" s="34"/>
      <c r="I46" s="34"/>
      <c r="J46" s="34"/>
      <c r="K46" s="34"/>
      <c r="L46" s="92"/>
      <c r="S46" s="34"/>
      <c r="T46" s="34"/>
      <c r="U46" s="34"/>
      <c r="V46" s="34"/>
      <c r="W46" s="34"/>
      <c r="X46" s="34"/>
      <c r="Y46" s="34"/>
      <c r="Z46" s="34"/>
      <c r="AA46" s="34"/>
      <c r="AB46" s="34"/>
      <c r="AC46" s="34"/>
      <c r="AD46" s="34"/>
      <c r="AE46" s="34"/>
    </row>
    <row r="47" spans="1:31" s="2" customFormat="1" ht="12" customHeight="1">
      <c r="A47" s="34"/>
      <c r="B47" s="35"/>
      <c r="C47" s="29" t="s">
        <v>17</v>
      </c>
      <c r="D47" s="34"/>
      <c r="E47" s="34"/>
      <c r="F47" s="34"/>
      <c r="G47" s="34"/>
      <c r="H47" s="34"/>
      <c r="I47" s="34"/>
      <c r="J47" s="34"/>
      <c r="K47" s="34"/>
      <c r="L47" s="92"/>
      <c r="S47" s="34"/>
      <c r="T47" s="34"/>
      <c r="U47" s="34"/>
      <c r="V47" s="34"/>
      <c r="W47" s="34"/>
      <c r="X47" s="34"/>
      <c r="Y47" s="34"/>
      <c r="Z47" s="34"/>
      <c r="AA47" s="34"/>
      <c r="AB47" s="34"/>
      <c r="AC47" s="34"/>
      <c r="AD47" s="34"/>
      <c r="AE47" s="34"/>
    </row>
    <row r="48" spans="1:31" s="2" customFormat="1" ht="26.25" customHeight="1">
      <c r="A48" s="34"/>
      <c r="B48" s="35"/>
      <c r="C48" s="34"/>
      <c r="D48" s="34"/>
      <c r="E48" s="336" t="str">
        <f>E7</f>
        <v>Výměna páteřních rozvodů vody a tepla ZŠ Dr.Peška 768 v Chrudimi</v>
      </c>
      <c r="F48" s="337"/>
      <c r="G48" s="337"/>
      <c r="H48" s="337"/>
      <c r="I48" s="34"/>
      <c r="J48" s="34"/>
      <c r="K48" s="34"/>
      <c r="L48" s="92"/>
      <c r="S48" s="34"/>
      <c r="T48" s="34"/>
      <c r="U48" s="34"/>
      <c r="V48" s="34"/>
      <c r="W48" s="34"/>
      <c r="X48" s="34"/>
      <c r="Y48" s="34"/>
      <c r="Z48" s="34"/>
      <c r="AA48" s="34"/>
      <c r="AB48" s="34"/>
      <c r="AC48" s="34"/>
      <c r="AD48" s="34"/>
      <c r="AE48" s="34"/>
    </row>
    <row r="49" spans="1:47" s="2" customFormat="1" ht="12" customHeight="1">
      <c r="A49" s="34"/>
      <c r="B49" s="35"/>
      <c r="C49" s="29" t="s">
        <v>97</v>
      </c>
      <c r="D49" s="34"/>
      <c r="E49" s="34"/>
      <c r="F49" s="34"/>
      <c r="G49" s="34"/>
      <c r="H49" s="34"/>
      <c r="I49" s="34"/>
      <c r="J49" s="34"/>
      <c r="K49" s="34"/>
      <c r="L49" s="92"/>
      <c r="S49" s="34"/>
      <c r="T49" s="34"/>
      <c r="U49" s="34"/>
      <c r="V49" s="34"/>
      <c r="W49" s="34"/>
      <c r="X49" s="34"/>
      <c r="Y49" s="34"/>
      <c r="Z49" s="34"/>
      <c r="AA49" s="34"/>
      <c r="AB49" s="34"/>
      <c r="AC49" s="34"/>
      <c r="AD49" s="34"/>
      <c r="AE49" s="34"/>
    </row>
    <row r="50" spans="1:47" s="2" customFormat="1" ht="16.5" customHeight="1">
      <c r="A50" s="34"/>
      <c r="B50" s="35"/>
      <c r="C50" s="34"/>
      <c r="D50" s="34"/>
      <c r="E50" s="308" t="str">
        <f>E9</f>
        <v>09 - VRN</v>
      </c>
      <c r="F50" s="335"/>
      <c r="G50" s="335"/>
      <c r="H50" s="335"/>
      <c r="I50" s="34"/>
      <c r="J50" s="34"/>
      <c r="K50" s="34"/>
      <c r="L50" s="92"/>
      <c r="S50" s="34"/>
      <c r="T50" s="34"/>
      <c r="U50" s="34"/>
      <c r="V50" s="34"/>
      <c r="W50" s="34"/>
      <c r="X50" s="34"/>
      <c r="Y50" s="34"/>
      <c r="Z50" s="34"/>
      <c r="AA50" s="34"/>
      <c r="AB50" s="34"/>
      <c r="AC50" s="34"/>
      <c r="AD50" s="34"/>
      <c r="AE50" s="34"/>
    </row>
    <row r="51" spans="1:47" s="2" customFormat="1" ht="6.95" customHeight="1">
      <c r="A51" s="34"/>
      <c r="B51" s="35"/>
      <c r="C51" s="34"/>
      <c r="D51" s="34"/>
      <c r="E51" s="34"/>
      <c r="F51" s="34"/>
      <c r="G51" s="34"/>
      <c r="H51" s="34"/>
      <c r="I51" s="34"/>
      <c r="J51" s="34"/>
      <c r="K51" s="34"/>
      <c r="L51" s="92"/>
      <c r="S51" s="34"/>
      <c r="T51" s="34"/>
      <c r="U51" s="34"/>
      <c r="V51" s="34"/>
      <c r="W51" s="34"/>
      <c r="X51" s="34"/>
      <c r="Y51" s="34"/>
      <c r="Z51" s="34"/>
      <c r="AA51" s="34"/>
      <c r="AB51" s="34"/>
      <c r="AC51" s="34"/>
      <c r="AD51" s="34"/>
      <c r="AE51" s="34"/>
    </row>
    <row r="52" spans="1:47" s="2" customFormat="1" ht="12" customHeight="1">
      <c r="A52" s="34"/>
      <c r="B52" s="35"/>
      <c r="C52" s="29" t="s">
        <v>21</v>
      </c>
      <c r="D52" s="34"/>
      <c r="E52" s="34"/>
      <c r="F52" s="27" t="str">
        <f>F12</f>
        <v xml:space="preserve"> </v>
      </c>
      <c r="G52" s="34"/>
      <c r="H52" s="34"/>
      <c r="I52" s="29" t="s">
        <v>23</v>
      </c>
      <c r="J52" s="52" t="str">
        <f>IF(J12="","",J12)</f>
        <v>24. 8. 2022</v>
      </c>
      <c r="K52" s="34"/>
      <c r="L52" s="92"/>
      <c r="S52" s="34"/>
      <c r="T52" s="34"/>
      <c r="U52" s="34"/>
      <c r="V52" s="34"/>
      <c r="W52" s="34"/>
      <c r="X52" s="34"/>
      <c r="Y52" s="34"/>
      <c r="Z52" s="34"/>
      <c r="AA52" s="34"/>
      <c r="AB52" s="34"/>
      <c r="AC52" s="34"/>
      <c r="AD52" s="34"/>
      <c r="AE52" s="34"/>
    </row>
    <row r="53" spans="1:47" s="2" customFormat="1" ht="6.95" customHeight="1">
      <c r="A53" s="34"/>
      <c r="B53" s="35"/>
      <c r="C53" s="34"/>
      <c r="D53" s="34"/>
      <c r="E53" s="34"/>
      <c r="F53" s="34"/>
      <c r="G53" s="34"/>
      <c r="H53" s="34"/>
      <c r="I53" s="34"/>
      <c r="J53" s="34"/>
      <c r="K53" s="34"/>
      <c r="L53" s="92"/>
      <c r="S53" s="34"/>
      <c r="T53" s="34"/>
      <c r="U53" s="34"/>
      <c r="V53" s="34"/>
      <c r="W53" s="34"/>
      <c r="X53" s="34"/>
      <c r="Y53" s="34"/>
      <c r="Z53" s="34"/>
      <c r="AA53" s="34"/>
      <c r="AB53" s="34"/>
      <c r="AC53" s="34"/>
      <c r="AD53" s="34"/>
      <c r="AE53" s="34"/>
    </row>
    <row r="54" spans="1:47" s="2" customFormat="1" ht="15.2" customHeight="1">
      <c r="A54" s="34"/>
      <c r="B54" s="35"/>
      <c r="C54" s="29" t="s">
        <v>25</v>
      </c>
      <c r="D54" s="34"/>
      <c r="E54" s="34"/>
      <c r="F54" s="27" t="str">
        <f>E15</f>
        <v xml:space="preserve"> </v>
      </c>
      <c r="G54" s="34"/>
      <c r="H54" s="34"/>
      <c r="I54" s="29" t="s">
        <v>30</v>
      </c>
      <c r="J54" s="32" t="str">
        <f>E21</f>
        <v>Ing. Josef Dvořák</v>
      </c>
      <c r="K54" s="34"/>
      <c r="L54" s="92"/>
      <c r="S54" s="34"/>
      <c r="T54" s="34"/>
      <c r="U54" s="34"/>
      <c r="V54" s="34"/>
      <c r="W54" s="34"/>
      <c r="X54" s="34"/>
      <c r="Y54" s="34"/>
      <c r="Z54" s="34"/>
      <c r="AA54" s="34"/>
      <c r="AB54" s="34"/>
      <c r="AC54" s="34"/>
      <c r="AD54" s="34"/>
      <c r="AE54" s="34"/>
    </row>
    <row r="55" spans="1:47" s="2" customFormat="1" ht="15.2" customHeight="1">
      <c r="A55" s="34"/>
      <c r="B55" s="35"/>
      <c r="C55" s="29" t="s">
        <v>28</v>
      </c>
      <c r="D55" s="34"/>
      <c r="E55" s="34"/>
      <c r="F55" s="27" t="str">
        <f>IF(E18="","",E18)</f>
        <v>Vyplň údaj</v>
      </c>
      <c r="G55" s="34"/>
      <c r="H55" s="34"/>
      <c r="I55" s="29" t="s">
        <v>33</v>
      </c>
      <c r="J55" s="32" t="str">
        <f>E24</f>
        <v>Ing.Jiří Pitra</v>
      </c>
      <c r="K55" s="34"/>
      <c r="L55" s="92"/>
      <c r="S55" s="34"/>
      <c r="T55" s="34"/>
      <c r="U55" s="34"/>
      <c r="V55" s="34"/>
      <c r="W55" s="34"/>
      <c r="X55" s="34"/>
      <c r="Y55" s="34"/>
      <c r="Z55" s="34"/>
      <c r="AA55" s="34"/>
      <c r="AB55" s="34"/>
      <c r="AC55" s="34"/>
      <c r="AD55" s="34"/>
      <c r="AE55" s="34"/>
    </row>
    <row r="56" spans="1:47" s="2" customFormat="1" ht="10.35" customHeight="1">
      <c r="A56" s="34"/>
      <c r="B56" s="35"/>
      <c r="C56" s="34"/>
      <c r="D56" s="34"/>
      <c r="E56" s="34"/>
      <c r="F56" s="34"/>
      <c r="G56" s="34"/>
      <c r="H56" s="34"/>
      <c r="I56" s="34"/>
      <c r="J56" s="34"/>
      <c r="K56" s="34"/>
      <c r="L56" s="92"/>
      <c r="S56" s="34"/>
      <c r="T56" s="34"/>
      <c r="U56" s="34"/>
      <c r="V56" s="34"/>
      <c r="W56" s="34"/>
      <c r="X56" s="34"/>
      <c r="Y56" s="34"/>
      <c r="Z56" s="34"/>
      <c r="AA56" s="34"/>
      <c r="AB56" s="34"/>
      <c r="AC56" s="34"/>
      <c r="AD56" s="34"/>
      <c r="AE56" s="34"/>
    </row>
    <row r="57" spans="1:47" s="2" customFormat="1" ht="29.25" customHeight="1">
      <c r="A57" s="34"/>
      <c r="B57" s="35"/>
      <c r="C57" s="106" t="s">
        <v>100</v>
      </c>
      <c r="D57" s="100"/>
      <c r="E57" s="100"/>
      <c r="F57" s="100"/>
      <c r="G57" s="100"/>
      <c r="H57" s="100"/>
      <c r="I57" s="100"/>
      <c r="J57" s="107" t="s">
        <v>101</v>
      </c>
      <c r="K57" s="100"/>
      <c r="L57" s="92"/>
      <c r="S57" s="34"/>
      <c r="T57" s="34"/>
      <c r="U57" s="34"/>
      <c r="V57" s="34"/>
      <c r="W57" s="34"/>
      <c r="X57" s="34"/>
      <c r="Y57" s="34"/>
      <c r="Z57" s="34"/>
      <c r="AA57" s="34"/>
      <c r="AB57" s="34"/>
      <c r="AC57" s="34"/>
      <c r="AD57" s="34"/>
      <c r="AE57" s="34"/>
    </row>
    <row r="58" spans="1:47" s="2" customFormat="1" ht="10.35" customHeight="1">
      <c r="A58" s="34"/>
      <c r="B58" s="35"/>
      <c r="C58" s="34"/>
      <c r="D58" s="34"/>
      <c r="E58" s="34"/>
      <c r="F58" s="34"/>
      <c r="G58" s="34"/>
      <c r="H58" s="34"/>
      <c r="I58" s="34"/>
      <c r="J58" s="34"/>
      <c r="K58" s="34"/>
      <c r="L58" s="92"/>
      <c r="S58" s="34"/>
      <c r="T58" s="34"/>
      <c r="U58" s="34"/>
      <c r="V58" s="34"/>
      <c r="W58" s="34"/>
      <c r="X58" s="34"/>
      <c r="Y58" s="34"/>
      <c r="Z58" s="34"/>
      <c r="AA58" s="34"/>
      <c r="AB58" s="34"/>
      <c r="AC58" s="34"/>
      <c r="AD58" s="34"/>
      <c r="AE58" s="34"/>
    </row>
    <row r="59" spans="1:47" s="2" customFormat="1" ht="22.9" customHeight="1">
      <c r="A59" s="34"/>
      <c r="B59" s="35"/>
      <c r="C59" s="108" t="s">
        <v>69</v>
      </c>
      <c r="D59" s="34"/>
      <c r="E59" s="34"/>
      <c r="F59" s="34"/>
      <c r="G59" s="34"/>
      <c r="H59" s="34"/>
      <c r="I59" s="34"/>
      <c r="J59" s="68">
        <f>J84</f>
        <v>0</v>
      </c>
      <c r="K59" s="34"/>
      <c r="L59" s="92"/>
      <c r="S59" s="34"/>
      <c r="T59" s="34"/>
      <c r="U59" s="34"/>
      <c r="V59" s="34"/>
      <c r="W59" s="34"/>
      <c r="X59" s="34"/>
      <c r="Y59" s="34"/>
      <c r="Z59" s="34"/>
      <c r="AA59" s="34"/>
      <c r="AB59" s="34"/>
      <c r="AC59" s="34"/>
      <c r="AD59" s="34"/>
      <c r="AE59" s="34"/>
      <c r="AU59" s="19" t="s">
        <v>102</v>
      </c>
    </row>
    <row r="60" spans="1:47" s="9" customFormat="1" ht="24.95" customHeight="1">
      <c r="B60" s="109"/>
      <c r="D60" s="110" t="s">
        <v>938</v>
      </c>
      <c r="E60" s="111"/>
      <c r="F60" s="111"/>
      <c r="G60" s="111"/>
      <c r="H60" s="111"/>
      <c r="I60" s="111"/>
      <c r="J60" s="112">
        <f>J85</f>
        <v>0</v>
      </c>
      <c r="L60" s="109"/>
    </row>
    <row r="61" spans="1:47" s="10" customFormat="1" ht="19.899999999999999" customHeight="1">
      <c r="B61" s="113"/>
      <c r="D61" s="114" t="s">
        <v>939</v>
      </c>
      <c r="E61" s="115"/>
      <c r="F61" s="115"/>
      <c r="G61" s="115"/>
      <c r="H61" s="115"/>
      <c r="I61" s="115"/>
      <c r="J61" s="116">
        <f>J86</f>
        <v>0</v>
      </c>
      <c r="L61" s="113"/>
    </row>
    <row r="62" spans="1:47" s="10" customFormat="1" ht="19.899999999999999" customHeight="1">
      <c r="B62" s="113"/>
      <c r="D62" s="114" t="s">
        <v>940</v>
      </c>
      <c r="E62" s="115"/>
      <c r="F62" s="115"/>
      <c r="G62" s="115"/>
      <c r="H62" s="115"/>
      <c r="I62" s="115"/>
      <c r="J62" s="116">
        <f>J92</f>
        <v>0</v>
      </c>
      <c r="L62" s="113"/>
    </row>
    <row r="63" spans="1:47" s="10" customFormat="1" ht="19.899999999999999" customHeight="1">
      <c r="B63" s="113"/>
      <c r="D63" s="114" t="s">
        <v>941</v>
      </c>
      <c r="E63" s="115"/>
      <c r="F63" s="115"/>
      <c r="G63" s="115"/>
      <c r="H63" s="115"/>
      <c r="I63" s="115"/>
      <c r="J63" s="116">
        <f>J104</f>
        <v>0</v>
      </c>
      <c r="L63" s="113"/>
    </row>
    <row r="64" spans="1:47" s="10" customFormat="1" ht="19.899999999999999" customHeight="1">
      <c r="B64" s="113"/>
      <c r="D64" s="114" t="s">
        <v>942</v>
      </c>
      <c r="E64" s="115"/>
      <c r="F64" s="115"/>
      <c r="G64" s="115"/>
      <c r="H64" s="115"/>
      <c r="I64" s="115"/>
      <c r="J64" s="116">
        <f>J115</f>
        <v>0</v>
      </c>
      <c r="L64" s="113"/>
    </row>
    <row r="65" spans="1:31" s="2" customFormat="1" ht="21.75" customHeight="1">
      <c r="A65" s="34"/>
      <c r="B65" s="35"/>
      <c r="C65" s="34"/>
      <c r="D65" s="34"/>
      <c r="E65" s="34"/>
      <c r="F65" s="34"/>
      <c r="G65" s="34"/>
      <c r="H65" s="34"/>
      <c r="I65" s="34"/>
      <c r="J65" s="34"/>
      <c r="K65" s="34"/>
      <c r="L65" s="92"/>
      <c r="S65" s="34"/>
      <c r="T65" s="34"/>
      <c r="U65" s="34"/>
      <c r="V65" s="34"/>
      <c r="W65" s="34"/>
      <c r="X65" s="34"/>
      <c r="Y65" s="34"/>
      <c r="Z65" s="34"/>
      <c r="AA65" s="34"/>
      <c r="AB65" s="34"/>
      <c r="AC65" s="34"/>
      <c r="AD65" s="34"/>
      <c r="AE65" s="34"/>
    </row>
    <row r="66" spans="1:31" s="2" customFormat="1" ht="6.95" customHeight="1">
      <c r="A66" s="34"/>
      <c r="B66" s="44"/>
      <c r="C66" s="45"/>
      <c r="D66" s="45"/>
      <c r="E66" s="45"/>
      <c r="F66" s="45"/>
      <c r="G66" s="45"/>
      <c r="H66" s="45"/>
      <c r="I66" s="45"/>
      <c r="J66" s="45"/>
      <c r="K66" s="45"/>
      <c r="L66" s="92"/>
      <c r="S66" s="34"/>
      <c r="T66" s="34"/>
      <c r="U66" s="34"/>
      <c r="V66" s="34"/>
      <c r="W66" s="34"/>
      <c r="X66" s="34"/>
      <c r="Y66" s="34"/>
      <c r="Z66" s="34"/>
      <c r="AA66" s="34"/>
      <c r="AB66" s="34"/>
      <c r="AC66" s="34"/>
      <c r="AD66" s="34"/>
      <c r="AE66" s="34"/>
    </row>
    <row r="70" spans="1:31" s="2" customFormat="1" ht="6.95" customHeight="1">
      <c r="A70" s="34"/>
      <c r="B70" s="46"/>
      <c r="C70" s="47"/>
      <c r="D70" s="47"/>
      <c r="E70" s="47"/>
      <c r="F70" s="47"/>
      <c r="G70" s="47"/>
      <c r="H70" s="47"/>
      <c r="I70" s="47"/>
      <c r="J70" s="47"/>
      <c r="K70" s="47"/>
      <c r="L70" s="92"/>
      <c r="S70" s="34"/>
      <c r="T70" s="34"/>
      <c r="U70" s="34"/>
      <c r="V70" s="34"/>
      <c r="W70" s="34"/>
      <c r="X70" s="34"/>
      <c r="Y70" s="34"/>
      <c r="Z70" s="34"/>
      <c r="AA70" s="34"/>
      <c r="AB70" s="34"/>
      <c r="AC70" s="34"/>
      <c r="AD70" s="34"/>
      <c r="AE70" s="34"/>
    </row>
    <row r="71" spans="1:31" s="2" customFormat="1" ht="24.95" customHeight="1">
      <c r="A71" s="34"/>
      <c r="B71" s="35"/>
      <c r="C71" s="23" t="s">
        <v>121</v>
      </c>
      <c r="D71" s="34"/>
      <c r="E71" s="34"/>
      <c r="F71" s="34"/>
      <c r="G71" s="34"/>
      <c r="H71" s="34"/>
      <c r="I71" s="34"/>
      <c r="J71" s="34"/>
      <c r="K71" s="34"/>
      <c r="L71" s="92"/>
      <c r="S71" s="34"/>
      <c r="T71" s="34"/>
      <c r="U71" s="34"/>
      <c r="V71" s="34"/>
      <c r="W71" s="34"/>
      <c r="X71" s="34"/>
      <c r="Y71" s="34"/>
      <c r="Z71" s="34"/>
      <c r="AA71" s="34"/>
      <c r="AB71" s="34"/>
      <c r="AC71" s="34"/>
      <c r="AD71" s="34"/>
      <c r="AE71" s="34"/>
    </row>
    <row r="72" spans="1:31" s="2" customFormat="1" ht="6.95" customHeight="1">
      <c r="A72" s="34"/>
      <c r="B72" s="35"/>
      <c r="C72" s="34"/>
      <c r="D72" s="34"/>
      <c r="E72" s="34"/>
      <c r="F72" s="34"/>
      <c r="G72" s="34"/>
      <c r="H72" s="34"/>
      <c r="I72" s="34"/>
      <c r="J72" s="34"/>
      <c r="K72" s="34"/>
      <c r="L72" s="92"/>
      <c r="S72" s="34"/>
      <c r="T72" s="34"/>
      <c r="U72" s="34"/>
      <c r="V72" s="34"/>
      <c r="W72" s="34"/>
      <c r="X72" s="34"/>
      <c r="Y72" s="34"/>
      <c r="Z72" s="34"/>
      <c r="AA72" s="34"/>
      <c r="AB72" s="34"/>
      <c r="AC72" s="34"/>
      <c r="AD72" s="34"/>
      <c r="AE72" s="34"/>
    </row>
    <row r="73" spans="1:31" s="2" customFormat="1" ht="12" customHeight="1">
      <c r="A73" s="34"/>
      <c r="B73" s="35"/>
      <c r="C73" s="29" t="s">
        <v>17</v>
      </c>
      <c r="D73" s="34"/>
      <c r="E73" s="34"/>
      <c r="F73" s="34"/>
      <c r="G73" s="34"/>
      <c r="H73" s="34"/>
      <c r="I73" s="34"/>
      <c r="J73" s="34"/>
      <c r="K73" s="34"/>
      <c r="L73" s="92"/>
      <c r="S73" s="34"/>
      <c r="T73" s="34"/>
      <c r="U73" s="34"/>
      <c r="V73" s="34"/>
      <c r="W73" s="34"/>
      <c r="X73" s="34"/>
      <c r="Y73" s="34"/>
      <c r="Z73" s="34"/>
      <c r="AA73" s="34"/>
      <c r="AB73" s="34"/>
      <c r="AC73" s="34"/>
      <c r="AD73" s="34"/>
      <c r="AE73" s="34"/>
    </row>
    <row r="74" spans="1:31" s="2" customFormat="1" ht="26.25" customHeight="1">
      <c r="A74" s="34"/>
      <c r="B74" s="35"/>
      <c r="C74" s="34"/>
      <c r="D74" s="34"/>
      <c r="E74" s="336" t="str">
        <f>E7</f>
        <v>Výměna páteřních rozvodů vody a tepla ZŠ Dr.Peška 768 v Chrudimi</v>
      </c>
      <c r="F74" s="337"/>
      <c r="G74" s="337"/>
      <c r="H74" s="337"/>
      <c r="I74" s="34"/>
      <c r="J74" s="34"/>
      <c r="K74" s="34"/>
      <c r="L74" s="92"/>
      <c r="S74" s="34"/>
      <c r="T74" s="34"/>
      <c r="U74" s="34"/>
      <c r="V74" s="34"/>
      <c r="W74" s="34"/>
      <c r="X74" s="34"/>
      <c r="Y74" s="34"/>
      <c r="Z74" s="34"/>
      <c r="AA74" s="34"/>
      <c r="AB74" s="34"/>
      <c r="AC74" s="34"/>
      <c r="AD74" s="34"/>
      <c r="AE74" s="34"/>
    </row>
    <row r="75" spans="1:31" s="2" customFormat="1" ht="12" customHeight="1">
      <c r="A75" s="34"/>
      <c r="B75" s="35"/>
      <c r="C75" s="29" t="s">
        <v>97</v>
      </c>
      <c r="D75" s="34"/>
      <c r="E75" s="34"/>
      <c r="F75" s="34"/>
      <c r="G75" s="34"/>
      <c r="H75" s="34"/>
      <c r="I75" s="34"/>
      <c r="J75" s="34"/>
      <c r="K75" s="34"/>
      <c r="L75" s="92"/>
      <c r="S75" s="34"/>
      <c r="T75" s="34"/>
      <c r="U75" s="34"/>
      <c r="V75" s="34"/>
      <c r="W75" s="34"/>
      <c r="X75" s="34"/>
      <c r="Y75" s="34"/>
      <c r="Z75" s="34"/>
      <c r="AA75" s="34"/>
      <c r="AB75" s="34"/>
      <c r="AC75" s="34"/>
      <c r="AD75" s="34"/>
      <c r="AE75" s="34"/>
    </row>
    <row r="76" spans="1:31" s="2" customFormat="1" ht="16.5" customHeight="1">
      <c r="A76" s="34"/>
      <c r="B76" s="35"/>
      <c r="C76" s="34"/>
      <c r="D76" s="34"/>
      <c r="E76" s="308" t="str">
        <f>E9</f>
        <v>09 - VRN</v>
      </c>
      <c r="F76" s="335"/>
      <c r="G76" s="335"/>
      <c r="H76" s="335"/>
      <c r="I76" s="34"/>
      <c r="J76" s="34"/>
      <c r="K76" s="34"/>
      <c r="L76" s="92"/>
      <c r="S76" s="34"/>
      <c r="T76" s="34"/>
      <c r="U76" s="34"/>
      <c r="V76" s="34"/>
      <c r="W76" s="34"/>
      <c r="X76" s="34"/>
      <c r="Y76" s="34"/>
      <c r="Z76" s="34"/>
      <c r="AA76" s="34"/>
      <c r="AB76" s="34"/>
      <c r="AC76" s="34"/>
      <c r="AD76" s="34"/>
      <c r="AE76" s="34"/>
    </row>
    <row r="77" spans="1:31" s="2" customFormat="1" ht="6.95" customHeight="1">
      <c r="A77" s="34"/>
      <c r="B77" s="35"/>
      <c r="C77" s="34"/>
      <c r="D77" s="34"/>
      <c r="E77" s="34"/>
      <c r="F77" s="34"/>
      <c r="G77" s="34"/>
      <c r="H77" s="34"/>
      <c r="I77" s="34"/>
      <c r="J77" s="34"/>
      <c r="K77" s="34"/>
      <c r="L77" s="92"/>
      <c r="S77" s="34"/>
      <c r="T77" s="34"/>
      <c r="U77" s="34"/>
      <c r="V77" s="34"/>
      <c r="W77" s="34"/>
      <c r="X77" s="34"/>
      <c r="Y77" s="34"/>
      <c r="Z77" s="34"/>
      <c r="AA77" s="34"/>
      <c r="AB77" s="34"/>
      <c r="AC77" s="34"/>
      <c r="AD77" s="34"/>
      <c r="AE77" s="34"/>
    </row>
    <row r="78" spans="1:31" s="2" customFormat="1" ht="12" customHeight="1">
      <c r="A78" s="34"/>
      <c r="B78" s="35"/>
      <c r="C78" s="29" t="s">
        <v>21</v>
      </c>
      <c r="D78" s="34"/>
      <c r="E78" s="34"/>
      <c r="F78" s="27" t="str">
        <f>F12</f>
        <v xml:space="preserve"> </v>
      </c>
      <c r="G78" s="34"/>
      <c r="H78" s="34"/>
      <c r="I78" s="29" t="s">
        <v>23</v>
      </c>
      <c r="J78" s="52" t="str">
        <f>IF(J12="","",J12)</f>
        <v>24. 8. 2022</v>
      </c>
      <c r="K78" s="34"/>
      <c r="L78" s="92"/>
      <c r="S78" s="34"/>
      <c r="T78" s="34"/>
      <c r="U78" s="34"/>
      <c r="V78" s="34"/>
      <c r="W78" s="34"/>
      <c r="X78" s="34"/>
      <c r="Y78" s="34"/>
      <c r="Z78" s="34"/>
      <c r="AA78" s="34"/>
      <c r="AB78" s="34"/>
      <c r="AC78" s="34"/>
      <c r="AD78" s="34"/>
      <c r="AE78" s="34"/>
    </row>
    <row r="79" spans="1:31" s="2" customFormat="1" ht="6.95" customHeight="1">
      <c r="A79" s="34"/>
      <c r="B79" s="35"/>
      <c r="C79" s="34"/>
      <c r="D79" s="34"/>
      <c r="E79" s="34"/>
      <c r="F79" s="34"/>
      <c r="G79" s="34"/>
      <c r="H79" s="34"/>
      <c r="I79" s="34"/>
      <c r="J79" s="34"/>
      <c r="K79" s="34"/>
      <c r="L79" s="92"/>
      <c r="S79" s="34"/>
      <c r="T79" s="34"/>
      <c r="U79" s="34"/>
      <c r="V79" s="34"/>
      <c r="W79" s="34"/>
      <c r="X79" s="34"/>
      <c r="Y79" s="34"/>
      <c r="Z79" s="34"/>
      <c r="AA79" s="34"/>
      <c r="AB79" s="34"/>
      <c r="AC79" s="34"/>
      <c r="AD79" s="34"/>
      <c r="AE79" s="34"/>
    </row>
    <row r="80" spans="1:31" s="2" customFormat="1" ht="15.2" customHeight="1">
      <c r="A80" s="34"/>
      <c r="B80" s="35"/>
      <c r="C80" s="29" t="s">
        <v>25</v>
      </c>
      <c r="D80" s="34"/>
      <c r="E80" s="34"/>
      <c r="F80" s="27" t="str">
        <f>E15</f>
        <v xml:space="preserve"> </v>
      </c>
      <c r="G80" s="34"/>
      <c r="H80" s="34"/>
      <c r="I80" s="29" t="s">
        <v>30</v>
      </c>
      <c r="J80" s="32" t="str">
        <f>E21</f>
        <v>Ing. Josef Dvořák</v>
      </c>
      <c r="K80" s="34"/>
      <c r="L80" s="92"/>
      <c r="S80" s="34"/>
      <c r="T80" s="34"/>
      <c r="U80" s="34"/>
      <c r="V80" s="34"/>
      <c r="W80" s="34"/>
      <c r="X80" s="34"/>
      <c r="Y80" s="34"/>
      <c r="Z80" s="34"/>
      <c r="AA80" s="34"/>
      <c r="AB80" s="34"/>
      <c r="AC80" s="34"/>
      <c r="AD80" s="34"/>
      <c r="AE80" s="34"/>
    </row>
    <row r="81" spans="1:65" s="2" customFormat="1" ht="15.2" customHeight="1">
      <c r="A81" s="34"/>
      <c r="B81" s="35"/>
      <c r="C81" s="29" t="s">
        <v>28</v>
      </c>
      <c r="D81" s="34"/>
      <c r="E81" s="34"/>
      <c r="F81" s="27" t="str">
        <f>IF(E18="","",E18)</f>
        <v>Vyplň údaj</v>
      </c>
      <c r="G81" s="34"/>
      <c r="H81" s="34"/>
      <c r="I81" s="29" t="s">
        <v>33</v>
      </c>
      <c r="J81" s="32" t="str">
        <f>E24</f>
        <v>Ing.Jiří Pitra</v>
      </c>
      <c r="K81" s="34"/>
      <c r="L81" s="92"/>
      <c r="S81" s="34"/>
      <c r="T81" s="34"/>
      <c r="U81" s="34"/>
      <c r="V81" s="34"/>
      <c r="W81" s="34"/>
      <c r="X81" s="34"/>
      <c r="Y81" s="34"/>
      <c r="Z81" s="34"/>
      <c r="AA81" s="34"/>
      <c r="AB81" s="34"/>
      <c r="AC81" s="34"/>
      <c r="AD81" s="34"/>
      <c r="AE81" s="34"/>
    </row>
    <row r="82" spans="1:65" s="2" customFormat="1" ht="10.35" customHeight="1">
      <c r="A82" s="34"/>
      <c r="B82" s="35"/>
      <c r="C82" s="34"/>
      <c r="D82" s="34"/>
      <c r="E82" s="34"/>
      <c r="F82" s="34"/>
      <c r="G82" s="34"/>
      <c r="H82" s="34"/>
      <c r="I82" s="34"/>
      <c r="J82" s="34"/>
      <c r="K82" s="34"/>
      <c r="L82" s="92"/>
      <c r="S82" s="34"/>
      <c r="T82" s="34"/>
      <c r="U82" s="34"/>
      <c r="V82" s="34"/>
      <c r="W82" s="34"/>
      <c r="X82" s="34"/>
      <c r="Y82" s="34"/>
      <c r="Z82" s="34"/>
      <c r="AA82" s="34"/>
      <c r="AB82" s="34"/>
      <c r="AC82" s="34"/>
      <c r="AD82" s="34"/>
      <c r="AE82" s="34"/>
    </row>
    <row r="83" spans="1:65" s="11" customFormat="1" ht="29.25" customHeight="1">
      <c r="A83" s="117"/>
      <c r="B83" s="118"/>
      <c r="C83" s="119" t="s">
        <v>122</v>
      </c>
      <c r="D83" s="120" t="s">
        <v>56</v>
      </c>
      <c r="E83" s="120" t="s">
        <v>52</v>
      </c>
      <c r="F83" s="120" t="s">
        <v>53</v>
      </c>
      <c r="G83" s="120" t="s">
        <v>123</v>
      </c>
      <c r="H83" s="120" t="s">
        <v>124</v>
      </c>
      <c r="I83" s="120" t="s">
        <v>125</v>
      </c>
      <c r="J83" s="120" t="s">
        <v>101</v>
      </c>
      <c r="K83" s="121" t="s">
        <v>126</v>
      </c>
      <c r="L83" s="122"/>
      <c r="M83" s="59" t="s">
        <v>3</v>
      </c>
      <c r="N83" s="60" t="s">
        <v>41</v>
      </c>
      <c r="O83" s="60" t="s">
        <v>127</v>
      </c>
      <c r="P83" s="60" t="s">
        <v>128</v>
      </c>
      <c r="Q83" s="60" t="s">
        <v>129</v>
      </c>
      <c r="R83" s="60" t="s">
        <v>130</v>
      </c>
      <c r="S83" s="60" t="s">
        <v>131</v>
      </c>
      <c r="T83" s="61" t="s">
        <v>132</v>
      </c>
      <c r="U83" s="117"/>
      <c r="V83" s="117"/>
      <c r="W83" s="117"/>
      <c r="X83" s="117"/>
      <c r="Y83" s="117"/>
      <c r="Z83" s="117"/>
      <c r="AA83" s="117"/>
      <c r="AB83" s="117"/>
      <c r="AC83" s="117"/>
      <c r="AD83" s="117"/>
      <c r="AE83" s="117"/>
    </row>
    <row r="84" spans="1:65" s="2" customFormat="1" ht="22.9" customHeight="1">
      <c r="A84" s="34"/>
      <c r="B84" s="35"/>
      <c r="C84" s="66" t="s">
        <v>133</v>
      </c>
      <c r="D84" s="34"/>
      <c r="E84" s="34"/>
      <c r="F84" s="34"/>
      <c r="G84" s="34"/>
      <c r="H84" s="34"/>
      <c r="I84" s="34"/>
      <c r="J84" s="123">
        <f>BK84</f>
        <v>0</v>
      </c>
      <c r="K84" s="34"/>
      <c r="L84" s="35"/>
      <c r="M84" s="62"/>
      <c r="N84" s="53"/>
      <c r="O84" s="63"/>
      <c r="P84" s="124">
        <f>P85</f>
        <v>0</v>
      </c>
      <c r="Q84" s="63"/>
      <c r="R84" s="124">
        <f>R85</f>
        <v>0</v>
      </c>
      <c r="S84" s="63"/>
      <c r="T84" s="125">
        <f>T85</f>
        <v>0</v>
      </c>
      <c r="U84" s="34"/>
      <c r="V84" s="34"/>
      <c r="W84" s="34"/>
      <c r="X84" s="34"/>
      <c r="Y84" s="34"/>
      <c r="Z84" s="34"/>
      <c r="AA84" s="34"/>
      <c r="AB84" s="34"/>
      <c r="AC84" s="34"/>
      <c r="AD84" s="34"/>
      <c r="AE84" s="34"/>
      <c r="AT84" s="19" t="s">
        <v>70</v>
      </c>
      <c r="AU84" s="19" t="s">
        <v>102</v>
      </c>
      <c r="BK84" s="126">
        <f>BK85</f>
        <v>0</v>
      </c>
    </row>
    <row r="85" spans="1:65" s="12" customFormat="1" ht="25.9" customHeight="1">
      <c r="B85" s="127"/>
      <c r="D85" s="128" t="s">
        <v>70</v>
      </c>
      <c r="E85" s="129" t="s">
        <v>83</v>
      </c>
      <c r="F85" s="129" t="s">
        <v>943</v>
      </c>
      <c r="I85" s="130"/>
      <c r="J85" s="131">
        <f>BK85</f>
        <v>0</v>
      </c>
      <c r="L85" s="127"/>
      <c r="M85" s="132"/>
      <c r="N85" s="133"/>
      <c r="O85" s="133"/>
      <c r="P85" s="134">
        <f>P86+P92+P104+P115</f>
        <v>0</v>
      </c>
      <c r="Q85" s="133"/>
      <c r="R85" s="134">
        <f>R86+R92+R104+R115</f>
        <v>0</v>
      </c>
      <c r="S85" s="133"/>
      <c r="T85" s="135">
        <f>T86+T92+T104+T115</f>
        <v>0</v>
      </c>
      <c r="AR85" s="128" t="s">
        <v>204</v>
      </c>
      <c r="AT85" s="136" t="s">
        <v>70</v>
      </c>
      <c r="AU85" s="136" t="s">
        <v>71</v>
      </c>
      <c r="AY85" s="128" t="s">
        <v>136</v>
      </c>
      <c r="BK85" s="137">
        <f>BK86+BK92+BK104+BK115</f>
        <v>0</v>
      </c>
    </row>
    <row r="86" spans="1:65" s="12" customFormat="1" ht="22.9" customHeight="1">
      <c r="B86" s="127"/>
      <c r="D86" s="128" t="s">
        <v>70</v>
      </c>
      <c r="E86" s="138" t="s">
        <v>944</v>
      </c>
      <c r="F86" s="138" t="s">
        <v>945</v>
      </c>
      <c r="I86" s="130"/>
      <c r="J86" s="139">
        <f>BK86</f>
        <v>0</v>
      </c>
      <c r="L86" s="127"/>
      <c r="M86" s="132"/>
      <c r="N86" s="133"/>
      <c r="O86" s="133"/>
      <c r="P86" s="134">
        <f>SUM(P87:P91)</f>
        <v>0</v>
      </c>
      <c r="Q86" s="133"/>
      <c r="R86" s="134">
        <f>SUM(R87:R91)</f>
        <v>0</v>
      </c>
      <c r="S86" s="133"/>
      <c r="T86" s="135">
        <f>SUM(T87:T91)</f>
        <v>0</v>
      </c>
      <c r="AR86" s="128" t="s">
        <v>204</v>
      </c>
      <c r="AT86" s="136" t="s">
        <v>70</v>
      </c>
      <c r="AU86" s="136" t="s">
        <v>79</v>
      </c>
      <c r="AY86" s="128" t="s">
        <v>136</v>
      </c>
      <c r="BK86" s="137">
        <f>SUM(BK87:BK91)</f>
        <v>0</v>
      </c>
    </row>
    <row r="87" spans="1:65" s="2" customFormat="1" ht="16.5" customHeight="1">
      <c r="A87" s="34"/>
      <c r="B87" s="140"/>
      <c r="C87" s="141" t="s">
        <v>79</v>
      </c>
      <c r="D87" s="141" t="s">
        <v>139</v>
      </c>
      <c r="E87" s="142" t="s">
        <v>946</v>
      </c>
      <c r="F87" s="143" t="s">
        <v>947</v>
      </c>
      <c r="G87" s="144" t="s">
        <v>948</v>
      </c>
      <c r="H87" s="145">
        <v>1</v>
      </c>
      <c r="I87" s="146"/>
      <c r="J87" s="147">
        <f>ROUND(I87*H87,2)</f>
        <v>0</v>
      </c>
      <c r="K87" s="143" t="s">
        <v>142</v>
      </c>
      <c r="L87" s="35"/>
      <c r="M87" s="148" t="s">
        <v>3</v>
      </c>
      <c r="N87" s="149" t="s">
        <v>42</v>
      </c>
      <c r="O87" s="55"/>
      <c r="P87" s="150">
        <f>O87*H87</f>
        <v>0</v>
      </c>
      <c r="Q87" s="150">
        <v>0</v>
      </c>
      <c r="R87" s="150">
        <f>Q87*H87</f>
        <v>0</v>
      </c>
      <c r="S87" s="150">
        <v>0</v>
      </c>
      <c r="T87" s="151">
        <f>S87*H87</f>
        <v>0</v>
      </c>
      <c r="U87" s="34"/>
      <c r="V87" s="34"/>
      <c r="W87" s="34"/>
      <c r="X87" s="34"/>
      <c r="Y87" s="34"/>
      <c r="Z87" s="34"/>
      <c r="AA87" s="34"/>
      <c r="AB87" s="34"/>
      <c r="AC87" s="34"/>
      <c r="AD87" s="34"/>
      <c r="AE87" s="34"/>
      <c r="AR87" s="152" t="s">
        <v>949</v>
      </c>
      <c r="AT87" s="152" t="s">
        <v>139</v>
      </c>
      <c r="AU87" s="152" t="s">
        <v>81</v>
      </c>
      <c r="AY87" s="19" t="s">
        <v>136</v>
      </c>
      <c r="BE87" s="153">
        <f>IF(N87="základní",J87,0)</f>
        <v>0</v>
      </c>
      <c r="BF87" s="153">
        <f>IF(N87="snížená",J87,0)</f>
        <v>0</v>
      </c>
      <c r="BG87" s="153">
        <f>IF(N87="zákl. přenesená",J87,0)</f>
        <v>0</v>
      </c>
      <c r="BH87" s="153">
        <f>IF(N87="sníž. přenesená",J87,0)</f>
        <v>0</v>
      </c>
      <c r="BI87" s="153">
        <f>IF(N87="nulová",J87,0)</f>
        <v>0</v>
      </c>
      <c r="BJ87" s="19" t="s">
        <v>79</v>
      </c>
      <c r="BK87" s="153">
        <f>ROUND(I87*H87,2)</f>
        <v>0</v>
      </c>
      <c r="BL87" s="19" t="s">
        <v>949</v>
      </c>
      <c r="BM87" s="152" t="s">
        <v>950</v>
      </c>
    </row>
    <row r="88" spans="1:65" s="2" customFormat="1">
      <c r="A88" s="34"/>
      <c r="B88" s="35"/>
      <c r="C88" s="34"/>
      <c r="D88" s="154" t="s">
        <v>145</v>
      </c>
      <c r="E88" s="34"/>
      <c r="F88" s="155" t="s">
        <v>951</v>
      </c>
      <c r="G88" s="34"/>
      <c r="H88" s="34"/>
      <c r="I88" s="156"/>
      <c r="J88" s="34"/>
      <c r="K88" s="34"/>
      <c r="L88" s="35"/>
      <c r="M88" s="157"/>
      <c r="N88" s="158"/>
      <c r="O88" s="55"/>
      <c r="P88" s="55"/>
      <c r="Q88" s="55"/>
      <c r="R88" s="55"/>
      <c r="S88" s="55"/>
      <c r="T88" s="56"/>
      <c r="U88" s="34"/>
      <c r="V88" s="34"/>
      <c r="W88" s="34"/>
      <c r="X88" s="34"/>
      <c r="Y88" s="34"/>
      <c r="Z88" s="34"/>
      <c r="AA88" s="34"/>
      <c r="AB88" s="34"/>
      <c r="AC88" s="34"/>
      <c r="AD88" s="34"/>
      <c r="AE88" s="34"/>
      <c r="AT88" s="19" t="s">
        <v>145</v>
      </c>
      <c r="AU88" s="19" t="s">
        <v>81</v>
      </c>
    </row>
    <row r="89" spans="1:65" s="14" customFormat="1">
      <c r="B89" s="167"/>
      <c r="D89" s="160" t="s">
        <v>147</v>
      </c>
      <c r="E89" s="168" t="s">
        <v>3</v>
      </c>
      <c r="F89" s="169" t="s">
        <v>952</v>
      </c>
      <c r="H89" s="170">
        <v>1</v>
      </c>
      <c r="I89" s="171"/>
      <c r="L89" s="167"/>
      <c r="M89" s="172"/>
      <c r="N89" s="173"/>
      <c r="O89" s="173"/>
      <c r="P89" s="173"/>
      <c r="Q89" s="173"/>
      <c r="R89" s="173"/>
      <c r="S89" s="173"/>
      <c r="T89" s="174"/>
      <c r="AT89" s="168" t="s">
        <v>147</v>
      </c>
      <c r="AU89" s="168" t="s">
        <v>81</v>
      </c>
      <c r="AV89" s="14" t="s">
        <v>81</v>
      </c>
      <c r="AW89" s="14" t="s">
        <v>32</v>
      </c>
      <c r="AX89" s="14" t="s">
        <v>79</v>
      </c>
      <c r="AY89" s="168" t="s">
        <v>136</v>
      </c>
    </row>
    <row r="90" spans="1:65" s="2" customFormat="1" ht="16.5" customHeight="1">
      <c r="A90" s="34"/>
      <c r="B90" s="140"/>
      <c r="C90" s="141" t="s">
        <v>81</v>
      </c>
      <c r="D90" s="141" t="s">
        <v>139</v>
      </c>
      <c r="E90" s="142" t="s">
        <v>953</v>
      </c>
      <c r="F90" s="143" t="s">
        <v>954</v>
      </c>
      <c r="G90" s="144" t="s">
        <v>948</v>
      </c>
      <c r="H90" s="145">
        <v>1</v>
      </c>
      <c r="I90" s="146"/>
      <c r="J90" s="147">
        <f>ROUND(I90*H90,2)</f>
        <v>0</v>
      </c>
      <c r="K90" s="143" t="s">
        <v>142</v>
      </c>
      <c r="L90" s="35"/>
      <c r="M90" s="148" t="s">
        <v>3</v>
      </c>
      <c r="N90" s="149" t="s">
        <v>42</v>
      </c>
      <c r="O90" s="55"/>
      <c r="P90" s="150">
        <f>O90*H90</f>
        <v>0</v>
      </c>
      <c r="Q90" s="150">
        <v>0</v>
      </c>
      <c r="R90" s="150">
        <f>Q90*H90</f>
        <v>0</v>
      </c>
      <c r="S90" s="150">
        <v>0</v>
      </c>
      <c r="T90" s="151">
        <f>S90*H90</f>
        <v>0</v>
      </c>
      <c r="U90" s="34"/>
      <c r="V90" s="34"/>
      <c r="W90" s="34"/>
      <c r="X90" s="34"/>
      <c r="Y90" s="34"/>
      <c r="Z90" s="34"/>
      <c r="AA90" s="34"/>
      <c r="AB90" s="34"/>
      <c r="AC90" s="34"/>
      <c r="AD90" s="34"/>
      <c r="AE90" s="34"/>
      <c r="AR90" s="152" t="s">
        <v>949</v>
      </c>
      <c r="AT90" s="152" t="s">
        <v>139</v>
      </c>
      <c r="AU90" s="152" t="s">
        <v>81</v>
      </c>
      <c r="AY90" s="19" t="s">
        <v>136</v>
      </c>
      <c r="BE90" s="153">
        <f>IF(N90="základní",J90,0)</f>
        <v>0</v>
      </c>
      <c r="BF90" s="153">
        <f>IF(N90="snížená",J90,0)</f>
        <v>0</v>
      </c>
      <c r="BG90" s="153">
        <f>IF(N90="zákl. přenesená",J90,0)</f>
        <v>0</v>
      </c>
      <c r="BH90" s="153">
        <f>IF(N90="sníž. přenesená",J90,0)</f>
        <v>0</v>
      </c>
      <c r="BI90" s="153">
        <f>IF(N90="nulová",J90,0)</f>
        <v>0</v>
      </c>
      <c r="BJ90" s="19" t="s">
        <v>79</v>
      </c>
      <c r="BK90" s="153">
        <f>ROUND(I90*H90,2)</f>
        <v>0</v>
      </c>
      <c r="BL90" s="19" t="s">
        <v>949</v>
      </c>
      <c r="BM90" s="152" t="s">
        <v>955</v>
      </c>
    </row>
    <row r="91" spans="1:65" s="2" customFormat="1">
      <c r="A91" s="34"/>
      <c r="B91" s="35"/>
      <c r="C91" s="34"/>
      <c r="D91" s="154" t="s">
        <v>145</v>
      </c>
      <c r="E91" s="34"/>
      <c r="F91" s="155" t="s">
        <v>956</v>
      </c>
      <c r="G91" s="34"/>
      <c r="H91" s="34"/>
      <c r="I91" s="156"/>
      <c r="J91" s="34"/>
      <c r="K91" s="34"/>
      <c r="L91" s="35"/>
      <c r="M91" s="157"/>
      <c r="N91" s="158"/>
      <c r="O91" s="55"/>
      <c r="P91" s="55"/>
      <c r="Q91" s="55"/>
      <c r="R91" s="55"/>
      <c r="S91" s="55"/>
      <c r="T91" s="56"/>
      <c r="U91" s="34"/>
      <c r="V91" s="34"/>
      <c r="W91" s="34"/>
      <c r="X91" s="34"/>
      <c r="Y91" s="34"/>
      <c r="Z91" s="34"/>
      <c r="AA91" s="34"/>
      <c r="AB91" s="34"/>
      <c r="AC91" s="34"/>
      <c r="AD91" s="34"/>
      <c r="AE91" s="34"/>
      <c r="AT91" s="19" t="s">
        <v>145</v>
      </c>
      <c r="AU91" s="19" t="s">
        <v>81</v>
      </c>
    </row>
    <row r="92" spans="1:65" s="12" customFormat="1" ht="22.9" customHeight="1">
      <c r="B92" s="127"/>
      <c r="D92" s="128" t="s">
        <v>70</v>
      </c>
      <c r="E92" s="138" t="s">
        <v>957</v>
      </c>
      <c r="F92" s="138" t="s">
        <v>958</v>
      </c>
      <c r="I92" s="130"/>
      <c r="J92" s="139">
        <f>BK92</f>
        <v>0</v>
      </c>
      <c r="L92" s="127"/>
      <c r="M92" s="132"/>
      <c r="N92" s="133"/>
      <c r="O92" s="133"/>
      <c r="P92" s="134">
        <f>SUM(P93:P103)</f>
        <v>0</v>
      </c>
      <c r="Q92" s="133"/>
      <c r="R92" s="134">
        <f>SUM(R93:R103)</f>
        <v>0</v>
      </c>
      <c r="S92" s="133"/>
      <c r="T92" s="135">
        <f>SUM(T93:T103)</f>
        <v>0</v>
      </c>
      <c r="AR92" s="128" t="s">
        <v>204</v>
      </c>
      <c r="AT92" s="136" t="s">
        <v>70</v>
      </c>
      <c r="AU92" s="136" t="s">
        <v>79</v>
      </c>
      <c r="AY92" s="128" t="s">
        <v>136</v>
      </c>
      <c r="BK92" s="137">
        <f>SUM(BK93:BK103)</f>
        <v>0</v>
      </c>
    </row>
    <row r="93" spans="1:65" s="2" customFormat="1" ht="16.5" customHeight="1">
      <c r="A93" s="34"/>
      <c r="B93" s="140"/>
      <c r="C93" s="141" t="s">
        <v>137</v>
      </c>
      <c r="D93" s="141" t="s">
        <v>139</v>
      </c>
      <c r="E93" s="142" t="s">
        <v>959</v>
      </c>
      <c r="F93" s="143" t="s">
        <v>958</v>
      </c>
      <c r="G93" s="144" t="s">
        <v>948</v>
      </c>
      <c r="H93" s="145">
        <v>1</v>
      </c>
      <c r="I93" s="146"/>
      <c r="J93" s="147">
        <f>ROUND(I93*H93,2)</f>
        <v>0</v>
      </c>
      <c r="K93" s="143" t="s">
        <v>142</v>
      </c>
      <c r="L93" s="35"/>
      <c r="M93" s="148" t="s">
        <v>3</v>
      </c>
      <c r="N93" s="149" t="s">
        <v>42</v>
      </c>
      <c r="O93" s="55"/>
      <c r="P93" s="150">
        <f>O93*H93</f>
        <v>0</v>
      </c>
      <c r="Q93" s="150">
        <v>0</v>
      </c>
      <c r="R93" s="150">
        <f>Q93*H93</f>
        <v>0</v>
      </c>
      <c r="S93" s="150">
        <v>0</v>
      </c>
      <c r="T93" s="151">
        <f>S93*H93</f>
        <v>0</v>
      </c>
      <c r="U93" s="34"/>
      <c r="V93" s="34"/>
      <c r="W93" s="34"/>
      <c r="X93" s="34"/>
      <c r="Y93" s="34"/>
      <c r="Z93" s="34"/>
      <c r="AA93" s="34"/>
      <c r="AB93" s="34"/>
      <c r="AC93" s="34"/>
      <c r="AD93" s="34"/>
      <c r="AE93" s="34"/>
      <c r="AR93" s="152" t="s">
        <v>949</v>
      </c>
      <c r="AT93" s="152" t="s">
        <v>139</v>
      </c>
      <c r="AU93" s="152" t="s">
        <v>81</v>
      </c>
      <c r="AY93" s="19" t="s">
        <v>136</v>
      </c>
      <c r="BE93" s="153">
        <f>IF(N93="základní",J93,0)</f>
        <v>0</v>
      </c>
      <c r="BF93" s="153">
        <f>IF(N93="snížená",J93,0)</f>
        <v>0</v>
      </c>
      <c r="BG93" s="153">
        <f>IF(N93="zákl. přenesená",J93,0)</f>
        <v>0</v>
      </c>
      <c r="BH93" s="153">
        <f>IF(N93="sníž. přenesená",J93,0)</f>
        <v>0</v>
      </c>
      <c r="BI93" s="153">
        <f>IF(N93="nulová",J93,0)</f>
        <v>0</v>
      </c>
      <c r="BJ93" s="19" t="s">
        <v>79</v>
      </c>
      <c r="BK93" s="153">
        <f>ROUND(I93*H93,2)</f>
        <v>0</v>
      </c>
      <c r="BL93" s="19" t="s">
        <v>949</v>
      </c>
      <c r="BM93" s="152" t="s">
        <v>960</v>
      </c>
    </row>
    <row r="94" spans="1:65" s="2" customFormat="1">
      <c r="A94" s="34"/>
      <c r="B94" s="35"/>
      <c r="C94" s="34"/>
      <c r="D94" s="154" t="s">
        <v>145</v>
      </c>
      <c r="E94" s="34"/>
      <c r="F94" s="155" t="s">
        <v>961</v>
      </c>
      <c r="G94" s="34"/>
      <c r="H94" s="34"/>
      <c r="I94" s="156"/>
      <c r="J94" s="34"/>
      <c r="K94" s="34"/>
      <c r="L94" s="35"/>
      <c r="M94" s="157"/>
      <c r="N94" s="158"/>
      <c r="O94" s="55"/>
      <c r="P94" s="55"/>
      <c r="Q94" s="55"/>
      <c r="R94" s="55"/>
      <c r="S94" s="55"/>
      <c r="T94" s="56"/>
      <c r="U94" s="34"/>
      <c r="V94" s="34"/>
      <c r="W94" s="34"/>
      <c r="X94" s="34"/>
      <c r="Y94" s="34"/>
      <c r="Z94" s="34"/>
      <c r="AA94" s="34"/>
      <c r="AB94" s="34"/>
      <c r="AC94" s="34"/>
      <c r="AD94" s="34"/>
      <c r="AE94" s="34"/>
      <c r="AT94" s="19" t="s">
        <v>145</v>
      </c>
      <c r="AU94" s="19" t="s">
        <v>81</v>
      </c>
    </row>
    <row r="95" spans="1:65" s="14" customFormat="1" ht="33.75">
      <c r="B95" s="167"/>
      <c r="D95" s="160" t="s">
        <v>147</v>
      </c>
      <c r="E95" s="168" t="s">
        <v>3</v>
      </c>
      <c r="F95" s="169" t="s">
        <v>962</v>
      </c>
      <c r="H95" s="170">
        <v>1</v>
      </c>
      <c r="I95" s="171"/>
      <c r="L95" s="167"/>
      <c r="M95" s="172"/>
      <c r="N95" s="173"/>
      <c r="O95" s="173"/>
      <c r="P95" s="173"/>
      <c r="Q95" s="173"/>
      <c r="R95" s="173"/>
      <c r="S95" s="173"/>
      <c r="T95" s="174"/>
      <c r="AT95" s="168" t="s">
        <v>147</v>
      </c>
      <c r="AU95" s="168" t="s">
        <v>81</v>
      </c>
      <c r="AV95" s="14" t="s">
        <v>81</v>
      </c>
      <c r="AW95" s="14" t="s">
        <v>32</v>
      </c>
      <c r="AX95" s="14" t="s">
        <v>71</v>
      </c>
      <c r="AY95" s="168" t="s">
        <v>136</v>
      </c>
    </row>
    <row r="96" spans="1:65" s="13" customFormat="1">
      <c r="B96" s="159"/>
      <c r="D96" s="160" t="s">
        <v>147</v>
      </c>
      <c r="E96" s="161" t="s">
        <v>3</v>
      </c>
      <c r="F96" s="162" t="s">
        <v>963</v>
      </c>
      <c r="H96" s="161" t="s">
        <v>3</v>
      </c>
      <c r="I96" s="163"/>
      <c r="L96" s="159"/>
      <c r="M96" s="164"/>
      <c r="N96" s="165"/>
      <c r="O96" s="165"/>
      <c r="P96" s="165"/>
      <c r="Q96" s="165"/>
      <c r="R96" s="165"/>
      <c r="S96" s="165"/>
      <c r="T96" s="166"/>
      <c r="AT96" s="161" t="s">
        <v>147</v>
      </c>
      <c r="AU96" s="161" t="s">
        <v>81</v>
      </c>
      <c r="AV96" s="13" t="s">
        <v>79</v>
      </c>
      <c r="AW96" s="13" t="s">
        <v>32</v>
      </c>
      <c r="AX96" s="13" t="s">
        <v>71</v>
      </c>
      <c r="AY96" s="161" t="s">
        <v>136</v>
      </c>
    </row>
    <row r="97" spans="1:65" s="13" customFormat="1">
      <c r="B97" s="159"/>
      <c r="D97" s="160" t="s">
        <v>147</v>
      </c>
      <c r="E97" s="161" t="s">
        <v>3</v>
      </c>
      <c r="F97" s="162" t="s">
        <v>964</v>
      </c>
      <c r="H97" s="161" t="s">
        <v>3</v>
      </c>
      <c r="I97" s="163"/>
      <c r="L97" s="159"/>
      <c r="M97" s="164"/>
      <c r="N97" s="165"/>
      <c r="O97" s="165"/>
      <c r="P97" s="165"/>
      <c r="Q97" s="165"/>
      <c r="R97" s="165"/>
      <c r="S97" s="165"/>
      <c r="T97" s="166"/>
      <c r="AT97" s="161" t="s">
        <v>147</v>
      </c>
      <c r="AU97" s="161" t="s">
        <v>81</v>
      </c>
      <c r="AV97" s="13" t="s">
        <v>79</v>
      </c>
      <c r="AW97" s="13" t="s">
        <v>32</v>
      </c>
      <c r="AX97" s="13" t="s">
        <v>71</v>
      </c>
      <c r="AY97" s="161" t="s">
        <v>136</v>
      </c>
    </row>
    <row r="98" spans="1:65" s="13" customFormat="1" ht="33.75">
      <c r="B98" s="159"/>
      <c r="D98" s="160" t="s">
        <v>147</v>
      </c>
      <c r="E98" s="161" t="s">
        <v>3</v>
      </c>
      <c r="F98" s="162" t="s">
        <v>965</v>
      </c>
      <c r="H98" s="161" t="s">
        <v>3</v>
      </c>
      <c r="I98" s="163"/>
      <c r="L98" s="159"/>
      <c r="M98" s="164"/>
      <c r="N98" s="165"/>
      <c r="O98" s="165"/>
      <c r="P98" s="165"/>
      <c r="Q98" s="165"/>
      <c r="R98" s="165"/>
      <c r="S98" s="165"/>
      <c r="T98" s="166"/>
      <c r="AT98" s="161" t="s">
        <v>147</v>
      </c>
      <c r="AU98" s="161" t="s">
        <v>81</v>
      </c>
      <c r="AV98" s="13" t="s">
        <v>79</v>
      </c>
      <c r="AW98" s="13" t="s">
        <v>32</v>
      </c>
      <c r="AX98" s="13" t="s">
        <v>71</v>
      </c>
      <c r="AY98" s="161" t="s">
        <v>136</v>
      </c>
    </row>
    <row r="99" spans="1:65" s="13" customFormat="1" ht="22.5">
      <c r="B99" s="159"/>
      <c r="D99" s="160" t="s">
        <v>147</v>
      </c>
      <c r="E99" s="161" t="s">
        <v>3</v>
      </c>
      <c r="F99" s="162" t="s">
        <v>966</v>
      </c>
      <c r="H99" s="161" t="s">
        <v>3</v>
      </c>
      <c r="I99" s="163"/>
      <c r="L99" s="159"/>
      <c r="M99" s="164"/>
      <c r="N99" s="165"/>
      <c r="O99" s="165"/>
      <c r="P99" s="165"/>
      <c r="Q99" s="165"/>
      <c r="R99" s="165"/>
      <c r="S99" s="165"/>
      <c r="T99" s="166"/>
      <c r="AT99" s="161" t="s">
        <v>147</v>
      </c>
      <c r="AU99" s="161" t="s">
        <v>81</v>
      </c>
      <c r="AV99" s="13" t="s">
        <v>79</v>
      </c>
      <c r="AW99" s="13" t="s">
        <v>32</v>
      </c>
      <c r="AX99" s="13" t="s">
        <v>71</v>
      </c>
      <c r="AY99" s="161" t="s">
        <v>136</v>
      </c>
    </row>
    <row r="100" spans="1:65" s="13" customFormat="1" ht="22.5">
      <c r="B100" s="159"/>
      <c r="D100" s="160" t="s">
        <v>147</v>
      </c>
      <c r="E100" s="161" t="s">
        <v>3</v>
      </c>
      <c r="F100" s="162" t="s">
        <v>967</v>
      </c>
      <c r="H100" s="161" t="s">
        <v>3</v>
      </c>
      <c r="I100" s="163"/>
      <c r="L100" s="159"/>
      <c r="M100" s="164"/>
      <c r="N100" s="165"/>
      <c r="O100" s="165"/>
      <c r="P100" s="165"/>
      <c r="Q100" s="165"/>
      <c r="R100" s="165"/>
      <c r="S100" s="165"/>
      <c r="T100" s="166"/>
      <c r="AT100" s="161" t="s">
        <v>147</v>
      </c>
      <c r="AU100" s="161" t="s">
        <v>81</v>
      </c>
      <c r="AV100" s="13" t="s">
        <v>79</v>
      </c>
      <c r="AW100" s="13" t="s">
        <v>32</v>
      </c>
      <c r="AX100" s="13" t="s">
        <v>71</v>
      </c>
      <c r="AY100" s="161" t="s">
        <v>136</v>
      </c>
    </row>
    <row r="101" spans="1:65" s="13" customFormat="1" ht="33.75">
      <c r="B101" s="159"/>
      <c r="D101" s="160" t="s">
        <v>147</v>
      </c>
      <c r="E101" s="161" t="s">
        <v>3</v>
      </c>
      <c r="F101" s="162" t="s">
        <v>968</v>
      </c>
      <c r="H101" s="161" t="s">
        <v>3</v>
      </c>
      <c r="I101" s="163"/>
      <c r="L101" s="159"/>
      <c r="M101" s="164"/>
      <c r="N101" s="165"/>
      <c r="O101" s="165"/>
      <c r="P101" s="165"/>
      <c r="Q101" s="165"/>
      <c r="R101" s="165"/>
      <c r="S101" s="165"/>
      <c r="T101" s="166"/>
      <c r="AT101" s="161" t="s">
        <v>147</v>
      </c>
      <c r="AU101" s="161" t="s">
        <v>81</v>
      </c>
      <c r="AV101" s="13" t="s">
        <v>79</v>
      </c>
      <c r="AW101" s="13" t="s">
        <v>32</v>
      </c>
      <c r="AX101" s="13" t="s">
        <v>71</v>
      </c>
      <c r="AY101" s="161" t="s">
        <v>136</v>
      </c>
    </row>
    <row r="102" spans="1:65" s="13" customFormat="1" ht="22.5">
      <c r="B102" s="159"/>
      <c r="D102" s="160" t="s">
        <v>147</v>
      </c>
      <c r="E102" s="161" t="s">
        <v>3</v>
      </c>
      <c r="F102" s="162" t="s">
        <v>969</v>
      </c>
      <c r="H102" s="161" t="s">
        <v>3</v>
      </c>
      <c r="I102" s="163"/>
      <c r="L102" s="159"/>
      <c r="M102" s="164"/>
      <c r="N102" s="165"/>
      <c r="O102" s="165"/>
      <c r="P102" s="165"/>
      <c r="Q102" s="165"/>
      <c r="R102" s="165"/>
      <c r="S102" s="165"/>
      <c r="T102" s="166"/>
      <c r="AT102" s="161" t="s">
        <v>147</v>
      </c>
      <c r="AU102" s="161" t="s">
        <v>81</v>
      </c>
      <c r="AV102" s="13" t="s">
        <v>79</v>
      </c>
      <c r="AW102" s="13" t="s">
        <v>32</v>
      </c>
      <c r="AX102" s="13" t="s">
        <v>71</v>
      </c>
      <c r="AY102" s="161" t="s">
        <v>136</v>
      </c>
    </row>
    <row r="103" spans="1:65" s="16" customFormat="1">
      <c r="B103" s="183"/>
      <c r="D103" s="160" t="s">
        <v>147</v>
      </c>
      <c r="E103" s="184" t="s">
        <v>3</v>
      </c>
      <c r="F103" s="185" t="s">
        <v>153</v>
      </c>
      <c r="H103" s="186">
        <v>1</v>
      </c>
      <c r="I103" s="187"/>
      <c r="L103" s="183"/>
      <c r="M103" s="188"/>
      <c r="N103" s="189"/>
      <c r="O103" s="189"/>
      <c r="P103" s="189"/>
      <c r="Q103" s="189"/>
      <c r="R103" s="189"/>
      <c r="S103" s="189"/>
      <c r="T103" s="190"/>
      <c r="AT103" s="184" t="s">
        <v>147</v>
      </c>
      <c r="AU103" s="184" t="s">
        <v>81</v>
      </c>
      <c r="AV103" s="16" t="s">
        <v>143</v>
      </c>
      <c r="AW103" s="16" t="s">
        <v>32</v>
      </c>
      <c r="AX103" s="16" t="s">
        <v>79</v>
      </c>
      <c r="AY103" s="184" t="s">
        <v>136</v>
      </c>
    </row>
    <row r="104" spans="1:65" s="12" customFormat="1" ht="22.9" customHeight="1">
      <c r="B104" s="127"/>
      <c r="D104" s="128" t="s">
        <v>70</v>
      </c>
      <c r="E104" s="138" t="s">
        <v>970</v>
      </c>
      <c r="F104" s="138" t="s">
        <v>971</v>
      </c>
      <c r="I104" s="130"/>
      <c r="J104" s="139">
        <f>BK104</f>
        <v>0</v>
      </c>
      <c r="L104" s="127"/>
      <c r="M104" s="132"/>
      <c r="N104" s="133"/>
      <c r="O104" s="133"/>
      <c r="P104" s="134">
        <f>SUM(P105:P114)</f>
        <v>0</v>
      </c>
      <c r="Q104" s="133"/>
      <c r="R104" s="134">
        <f>SUM(R105:R114)</f>
        <v>0</v>
      </c>
      <c r="S104" s="133"/>
      <c r="T104" s="135">
        <f>SUM(T105:T114)</f>
        <v>0</v>
      </c>
      <c r="AR104" s="128" t="s">
        <v>204</v>
      </c>
      <c r="AT104" s="136" t="s">
        <v>70</v>
      </c>
      <c r="AU104" s="136" t="s">
        <v>79</v>
      </c>
      <c r="AY104" s="128" t="s">
        <v>136</v>
      </c>
      <c r="BK104" s="137">
        <f>SUM(BK105:BK114)</f>
        <v>0</v>
      </c>
    </row>
    <row r="105" spans="1:65" s="2" customFormat="1" ht="16.5" customHeight="1">
      <c r="A105" s="34"/>
      <c r="B105" s="140"/>
      <c r="C105" s="141" t="s">
        <v>143</v>
      </c>
      <c r="D105" s="141" t="s">
        <v>139</v>
      </c>
      <c r="E105" s="142" t="s">
        <v>972</v>
      </c>
      <c r="F105" s="143" t="s">
        <v>973</v>
      </c>
      <c r="G105" s="144" t="s">
        <v>948</v>
      </c>
      <c r="H105" s="145">
        <v>1</v>
      </c>
      <c r="I105" s="146"/>
      <c r="J105" s="147">
        <f>ROUND(I105*H105,2)</f>
        <v>0</v>
      </c>
      <c r="K105" s="143" t="s">
        <v>142</v>
      </c>
      <c r="L105" s="35"/>
      <c r="M105" s="148" t="s">
        <v>3</v>
      </c>
      <c r="N105" s="149" t="s">
        <v>42</v>
      </c>
      <c r="O105" s="55"/>
      <c r="P105" s="150">
        <f>O105*H105</f>
        <v>0</v>
      </c>
      <c r="Q105" s="150">
        <v>0</v>
      </c>
      <c r="R105" s="150">
        <f>Q105*H105</f>
        <v>0</v>
      </c>
      <c r="S105" s="150">
        <v>0</v>
      </c>
      <c r="T105" s="151">
        <f>S105*H105</f>
        <v>0</v>
      </c>
      <c r="U105" s="34"/>
      <c r="V105" s="34"/>
      <c r="W105" s="34"/>
      <c r="X105" s="34"/>
      <c r="Y105" s="34"/>
      <c r="Z105" s="34"/>
      <c r="AA105" s="34"/>
      <c r="AB105" s="34"/>
      <c r="AC105" s="34"/>
      <c r="AD105" s="34"/>
      <c r="AE105" s="34"/>
      <c r="AR105" s="152" t="s">
        <v>949</v>
      </c>
      <c r="AT105" s="152" t="s">
        <v>139</v>
      </c>
      <c r="AU105" s="152" t="s">
        <v>81</v>
      </c>
      <c r="AY105" s="19" t="s">
        <v>136</v>
      </c>
      <c r="BE105" s="153">
        <f>IF(N105="základní",J105,0)</f>
        <v>0</v>
      </c>
      <c r="BF105" s="153">
        <f>IF(N105="snížená",J105,0)</f>
        <v>0</v>
      </c>
      <c r="BG105" s="153">
        <f>IF(N105="zákl. přenesená",J105,0)</f>
        <v>0</v>
      </c>
      <c r="BH105" s="153">
        <f>IF(N105="sníž. přenesená",J105,0)</f>
        <v>0</v>
      </c>
      <c r="BI105" s="153">
        <f>IF(N105="nulová",J105,0)</f>
        <v>0</v>
      </c>
      <c r="BJ105" s="19" t="s">
        <v>79</v>
      </c>
      <c r="BK105" s="153">
        <f>ROUND(I105*H105,2)</f>
        <v>0</v>
      </c>
      <c r="BL105" s="19" t="s">
        <v>949</v>
      </c>
      <c r="BM105" s="152" t="s">
        <v>974</v>
      </c>
    </row>
    <row r="106" spans="1:65" s="2" customFormat="1">
      <c r="A106" s="34"/>
      <c r="B106" s="35"/>
      <c r="C106" s="34"/>
      <c r="D106" s="154" t="s">
        <v>145</v>
      </c>
      <c r="E106" s="34"/>
      <c r="F106" s="155" t="s">
        <v>975</v>
      </c>
      <c r="G106" s="34"/>
      <c r="H106" s="34"/>
      <c r="I106" s="156"/>
      <c r="J106" s="34"/>
      <c r="K106" s="34"/>
      <c r="L106" s="35"/>
      <c r="M106" s="157"/>
      <c r="N106" s="158"/>
      <c r="O106" s="55"/>
      <c r="P106" s="55"/>
      <c r="Q106" s="55"/>
      <c r="R106" s="55"/>
      <c r="S106" s="55"/>
      <c r="T106" s="56"/>
      <c r="U106" s="34"/>
      <c r="V106" s="34"/>
      <c r="W106" s="34"/>
      <c r="X106" s="34"/>
      <c r="Y106" s="34"/>
      <c r="Z106" s="34"/>
      <c r="AA106" s="34"/>
      <c r="AB106" s="34"/>
      <c r="AC106" s="34"/>
      <c r="AD106" s="34"/>
      <c r="AE106" s="34"/>
      <c r="AT106" s="19" t="s">
        <v>145</v>
      </c>
      <c r="AU106" s="19" t="s">
        <v>81</v>
      </c>
    </row>
    <row r="107" spans="1:65" s="14" customFormat="1" ht="22.5">
      <c r="B107" s="167"/>
      <c r="D107" s="160" t="s">
        <v>147</v>
      </c>
      <c r="E107" s="168" t="s">
        <v>3</v>
      </c>
      <c r="F107" s="169" t="s">
        <v>976</v>
      </c>
      <c r="H107" s="170">
        <v>1</v>
      </c>
      <c r="I107" s="171"/>
      <c r="L107" s="167"/>
      <c r="M107" s="172"/>
      <c r="N107" s="173"/>
      <c r="O107" s="173"/>
      <c r="P107" s="173"/>
      <c r="Q107" s="173"/>
      <c r="R107" s="173"/>
      <c r="S107" s="173"/>
      <c r="T107" s="174"/>
      <c r="AT107" s="168" t="s">
        <v>147</v>
      </c>
      <c r="AU107" s="168" t="s">
        <v>81</v>
      </c>
      <c r="AV107" s="14" t="s">
        <v>81</v>
      </c>
      <c r="AW107" s="14" t="s">
        <v>32</v>
      </c>
      <c r="AX107" s="14" t="s">
        <v>71</v>
      </c>
      <c r="AY107" s="168" t="s">
        <v>136</v>
      </c>
    </row>
    <row r="108" spans="1:65" s="13" customFormat="1" ht="22.5">
      <c r="B108" s="159"/>
      <c r="D108" s="160" t="s">
        <v>147</v>
      </c>
      <c r="E108" s="161" t="s">
        <v>3</v>
      </c>
      <c r="F108" s="162" t="s">
        <v>977</v>
      </c>
      <c r="H108" s="161" t="s">
        <v>3</v>
      </c>
      <c r="I108" s="163"/>
      <c r="L108" s="159"/>
      <c r="M108" s="164"/>
      <c r="N108" s="165"/>
      <c r="O108" s="165"/>
      <c r="P108" s="165"/>
      <c r="Q108" s="165"/>
      <c r="R108" s="165"/>
      <c r="S108" s="165"/>
      <c r="T108" s="166"/>
      <c r="AT108" s="161" t="s">
        <v>147</v>
      </c>
      <c r="AU108" s="161" t="s">
        <v>81</v>
      </c>
      <c r="AV108" s="13" t="s">
        <v>79</v>
      </c>
      <c r="AW108" s="13" t="s">
        <v>32</v>
      </c>
      <c r="AX108" s="13" t="s">
        <v>71</v>
      </c>
      <c r="AY108" s="161" t="s">
        <v>136</v>
      </c>
    </row>
    <row r="109" spans="1:65" s="13" customFormat="1">
      <c r="B109" s="159"/>
      <c r="D109" s="160" t="s">
        <v>147</v>
      </c>
      <c r="E109" s="161" t="s">
        <v>3</v>
      </c>
      <c r="F109" s="162" t="s">
        <v>978</v>
      </c>
      <c r="H109" s="161" t="s">
        <v>3</v>
      </c>
      <c r="I109" s="163"/>
      <c r="L109" s="159"/>
      <c r="M109" s="164"/>
      <c r="N109" s="165"/>
      <c r="O109" s="165"/>
      <c r="P109" s="165"/>
      <c r="Q109" s="165"/>
      <c r="R109" s="165"/>
      <c r="S109" s="165"/>
      <c r="T109" s="166"/>
      <c r="AT109" s="161" t="s">
        <v>147</v>
      </c>
      <c r="AU109" s="161" t="s">
        <v>81</v>
      </c>
      <c r="AV109" s="13" t="s">
        <v>79</v>
      </c>
      <c r="AW109" s="13" t="s">
        <v>32</v>
      </c>
      <c r="AX109" s="13" t="s">
        <v>71</v>
      </c>
      <c r="AY109" s="161" t="s">
        <v>136</v>
      </c>
    </row>
    <row r="110" spans="1:65" s="13" customFormat="1">
      <c r="B110" s="159"/>
      <c r="D110" s="160" t="s">
        <v>147</v>
      </c>
      <c r="E110" s="161" t="s">
        <v>3</v>
      </c>
      <c r="F110" s="162" t="s">
        <v>979</v>
      </c>
      <c r="H110" s="161" t="s">
        <v>3</v>
      </c>
      <c r="I110" s="163"/>
      <c r="L110" s="159"/>
      <c r="M110" s="164"/>
      <c r="N110" s="165"/>
      <c r="O110" s="165"/>
      <c r="P110" s="165"/>
      <c r="Q110" s="165"/>
      <c r="R110" s="165"/>
      <c r="S110" s="165"/>
      <c r="T110" s="166"/>
      <c r="AT110" s="161" t="s">
        <v>147</v>
      </c>
      <c r="AU110" s="161" t="s">
        <v>81</v>
      </c>
      <c r="AV110" s="13" t="s">
        <v>79</v>
      </c>
      <c r="AW110" s="13" t="s">
        <v>32</v>
      </c>
      <c r="AX110" s="13" t="s">
        <v>71</v>
      </c>
      <c r="AY110" s="161" t="s">
        <v>136</v>
      </c>
    </row>
    <row r="111" spans="1:65" s="13" customFormat="1">
      <c r="B111" s="159"/>
      <c r="D111" s="160" t="s">
        <v>147</v>
      </c>
      <c r="E111" s="161" t="s">
        <v>3</v>
      </c>
      <c r="F111" s="162" t="s">
        <v>980</v>
      </c>
      <c r="H111" s="161" t="s">
        <v>3</v>
      </c>
      <c r="I111" s="163"/>
      <c r="L111" s="159"/>
      <c r="M111" s="164"/>
      <c r="N111" s="165"/>
      <c r="O111" s="165"/>
      <c r="P111" s="165"/>
      <c r="Q111" s="165"/>
      <c r="R111" s="165"/>
      <c r="S111" s="165"/>
      <c r="T111" s="166"/>
      <c r="AT111" s="161" t="s">
        <v>147</v>
      </c>
      <c r="AU111" s="161" t="s">
        <v>81</v>
      </c>
      <c r="AV111" s="13" t="s">
        <v>79</v>
      </c>
      <c r="AW111" s="13" t="s">
        <v>32</v>
      </c>
      <c r="AX111" s="13" t="s">
        <v>71</v>
      </c>
      <c r="AY111" s="161" t="s">
        <v>136</v>
      </c>
    </row>
    <row r="112" spans="1:65" s="13" customFormat="1">
      <c r="B112" s="159"/>
      <c r="D112" s="160" t="s">
        <v>147</v>
      </c>
      <c r="E112" s="161" t="s">
        <v>3</v>
      </c>
      <c r="F112" s="162" t="s">
        <v>981</v>
      </c>
      <c r="H112" s="161" t="s">
        <v>3</v>
      </c>
      <c r="I112" s="163"/>
      <c r="L112" s="159"/>
      <c r="M112" s="164"/>
      <c r="N112" s="165"/>
      <c r="O112" s="165"/>
      <c r="P112" s="165"/>
      <c r="Q112" s="165"/>
      <c r="R112" s="165"/>
      <c r="S112" s="165"/>
      <c r="T112" s="166"/>
      <c r="AT112" s="161" t="s">
        <v>147</v>
      </c>
      <c r="AU112" s="161" t="s">
        <v>81</v>
      </c>
      <c r="AV112" s="13" t="s">
        <v>79</v>
      </c>
      <c r="AW112" s="13" t="s">
        <v>32</v>
      </c>
      <c r="AX112" s="13" t="s">
        <v>71</v>
      </c>
      <c r="AY112" s="161" t="s">
        <v>136</v>
      </c>
    </row>
    <row r="113" spans="1:65" s="13" customFormat="1">
      <c r="B113" s="159"/>
      <c r="D113" s="160" t="s">
        <v>147</v>
      </c>
      <c r="E113" s="161" t="s">
        <v>3</v>
      </c>
      <c r="F113" s="162" t="s">
        <v>982</v>
      </c>
      <c r="H113" s="161" t="s">
        <v>3</v>
      </c>
      <c r="I113" s="163"/>
      <c r="L113" s="159"/>
      <c r="M113" s="164"/>
      <c r="N113" s="165"/>
      <c r="O113" s="165"/>
      <c r="P113" s="165"/>
      <c r="Q113" s="165"/>
      <c r="R113" s="165"/>
      <c r="S113" s="165"/>
      <c r="T113" s="166"/>
      <c r="AT113" s="161" t="s">
        <v>147</v>
      </c>
      <c r="AU113" s="161" t="s">
        <v>81</v>
      </c>
      <c r="AV113" s="13" t="s">
        <v>79</v>
      </c>
      <c r="AW113" s="13" t="s">
        <v>32</v>
      </c>
      <c r="AX113" s="13" t="s">
        <v>71</v>
      </c>
      <c r="AY113" s="161" t="s">
        <v>136</v>
      </c>
    </row>
    <row r="114" spans="1:65" s="16" customFormat="1">
      <c r="B114" s="183"/>
      <c r="D114" s="160" t="s">
        <v>147</v>
      </c>
      <c r="E114" s="184" t="s">
        <v>3</v>
      </c>
      <c r="F114" s="185" t="s">
        <v>153</v>
      </c>
      <c r="H114" s="186">
        <v>1</v>
      </c>
      <c r="I114" s="187"/>
      <c r="L114" s="183"/>
      <c r="M114" s="188"/>
      <c r="N114" s="189"/>
      <c r="O114" s="189"/>
      <c r="P114" s="189"/>
      <c r="Q114" s="189"/>
      <c r="R114" s="189"/>
      <c r="S114" s="189"/>
      <c r="T114" s="190"/>
      <c r="AT114" s="184" t="s">
        <v>147</v>
      </c>
      <c r="AU114" s="184" t="s">
        <v>81</v>
      </c>
      <c r="AV114" s="16" t="s">
        <v>143</v>
      </c>
      <c r="AW114" s="16" t="s">
        <v>32</v>
      </c>
      <c r="AX114" s="16" t="s">
        <v>79</v>
      </c>
      <c r="AY114" s="184" t="s">
        <v>136</v>
      </c>
    </row>
    <row r="115" spans="1:65" s="12" customFormat="1" ht="22.9" customHeight="1">
      <c r="B115" s="127"/>
      <c r="D115" s="128" t="s">
        <v>70</v>
      </c>
      <c r="E115" s="138" t="s">
        <v>983</v>
      </c>
      <c r="F115" s="138" t="s">
        <v>984</v>
      </c>
      <c r="I115" s="130"/>
      <c r="J115" s="139">
        <f>BK115</f>
        <v>0</v>
      </c>
      <c r="L115" s="127"/>
      <c r="M115" s="132"/>
      <c r="N115" s="133"/>
      <c r="O115" s="133"/>
      <c r="P115" s="134">
        <f>SUM(P116:P123)</f>
        <v>0</v>
      </c>
      <c r="Q115" s="133"/>
      <c r="R115" s="134">
        <f>SUM(R116:R123)</f>
        <v>0</v>
      </c>
      <c r="S115" s="133"/>
      <c r="T115" s="135">
        <f>SUM(T116:T123)</f>
        <v>0</v>
      </c>
      <c r="AR115" s="128" t="s">
        <v>204</v>
      </c>
      <c r="AT115" s="136" t="s">
        <v>70</v>
      </c>
      <c r="AU115" s="136" t="s">
        <v>79</v>
      </c>
      <c r="AY115" s="128" t="s">
        <v>136</v>
      </c>
      <c r="BK115" s="137">
        <f>SUM(BK116:BK123)</f>
        <v>0</v>
      </c>
    </row>
    <row r="116" spans="1:65" s="2" customFormat="1" ht="16.5" customHeight="1">
      <c r="A116" s="34"/>
      <c r="B116" s="140"/>
      <c r="C116" s="141" t="s">
        <v>204</v>
      </c>
      <c r="D116" s="141" t="s">
        <v>139</v>
      </c>
      <c r="E116" s="142" t="s">
        <v>985</v>
      </c>
      <c r="F116" s="143" t="s">
        <v>984</v>
      </c>
      <c r="G116" s="144" t="s">
        <v>948</v>
      </c>
      <c r="H116" s="145">
        <v>1</v>
      </c>
      <c r="I116" s="146"/>
      <c r="J116" s="147">
        <f>ROUND(I116*H116,2)</f>
        <v>0</v>
      </c>
      <c r="K116" s="143" t="s">
        <v>142</v>
      </c>
      <c r="L116" s="35"/>
      <c r="M116" s="148" t="s">
        <v>3</v>
      </c>
      <c r="N116" s="149" t="s">
        <v>42</v>
      </c>
      <c r="O116" s="55"/>
      <c r="P116" s="150">
        <f>O116*H116</f>
        <v>0</v>
      </c>
      <c r="Q116" s="150">
        <v>0</v>
      </c>
      <c r="R116" s="150">
        <f>Q116*H116</f>
        <v>0</v>
      </c>
      <c r="S116" s="150">
        <v>0</v>
      </c>
      <c r="T116" s="151">
        <f>S116*H116</f>
        <v>0</v>
      </c>
      <c r="U116" s="34"/>
      <c r="V116" s="34"/>
      <c r="W116" s="34"/>
      <c r="X116" s="34"/>
      <c r="Y116" s="34"/>
      <c r="Z116" s="34"/>
      <c r="AA116" s="34"/>
      <c r="AB116" s="34"/>
      <c r="AC116" s="34"/>
      <c r="AD116" s="34"/>
      <c r="AE116" s="34"/>
      <c r="AR116" s="152" t="s">
        <v>949</v>
      </c>
      <c r="AT116" s="152" t="s">
        <v>139</v>
      </c>
      <c r="AU116" s="152" t="s">
        <v>81</v>
      </c>
      <c r="AY116" s="19" t="s">
        <v>136</v>
      </c>
      <c r="BE116" s="153">
        <f>IF(N116="základní",J116,0)</f>
        <v>0</v>
      </c>
      <c r="BF116" s="153">
        <f>IF(N116="snížená",J116,0)</f>
        <v>0</v>
      </c>
      <c r="BG116" s="153">
        <f>IF(N116="zákl. přenesená",J116,0)</f>
        <v>0</v>
      </c>
      <c r="BH116" s="153">
        <f>IF(N116="sníž. přenesená",J116,0)</f>
        <v>0</v>
      </c>
      <c r="BI116" s="153">
        <f>IF(N116="nulová",J116,0)</f>
        <v>0</v>
      </c>
      <c r="BJ116" s="19" t="s">
        <v>79</v>
      </c>
      <c r="BK116" s="153">
        <f>ROUND(I116*H116,2)</f>
        <v>0</v>
      </c>
      <c r="BL116" s="19" t="s">
        <v>949</v>
      </c>
      <c r="BM116" s="152" t="s">
        <v>986</v>
      </c>
    </row>
    <row r="117" spans="1:65" s="2" customFormat="1">
      <c r="A117" s="34"/>
      <c r="B117" s="35"/>
      <c r="C117" s="34"/>
      <c r="D117" s="154" t="s">
        <v>145</v>
      </c>
      <c r="E117" s="34"/>
      <c r="F117" s="155" t="s">
        <v>987</v>
      </c>
      <c r="G117" s="34"/>
      <c r="H117" s="34"/>
      <c r="I117" s="156"/>
      <c r="J117" s="34"/>
      <c r="K117" s="34"/>
      <c r="L117" s="35"/>
      <c r="M117" s="157"/>
      <c r="N117" s="158"/>
      <c r="O117" s="55"/>
      <c r="P117" s="55"/>
      <c r="Q117" s="55"/>
      <c r="R117" s="55"/>
      <c r="S117" s="55"/>
      <c r="T117" s="56"/>
      <c r="U117" s="34"/>
      <c r="V117" s="34"/>
      <c r="W117" s="34"/>
      <c r="X117" s="34"/>
      <c r="Y117" s="34"/>
      <c r="Z117" s="34"/>
      <c r="AA117" s="34"/>
      <c r="AB117" s="34"/>
      <c r="AC117" s="34"/>
      <c r="AD117" s="34"/>
      <c r="AE117" s="34"/>
      <c r="AT117" s="19" t="s">
        <v>145</v>
      </c>
      <c r="AU117" s="19" t="s">
        <v>81</v>
      </c>
    </row>
    <row r="118" spans="1:65" s="13" customFormat="1">
      <c r="B118" s="159"/>
      <c r="D118" s="160" t="s">
        <v>147</v>
      </c>
      <c r="E118" s="161" t="s">
        <v>3</v>
      </c>
      <c r="F118" s="162" t="s">
        <v>988</v>
      </c>
      <c r="H118" s="161" t="s">
        <v>3</v>
      </c>
      <c r="I118" s="163"/>
      <c r="L118" s="159"/>
      <c r="M118" s="164"/>
      <c r="N118" s="165"/>
      <c r="O118" s="165"/>
      <c r="P118" s="165"/>
      <c r="Q118" s="165"/>
      <c r="R118" s="165"/>
      <c r="S118" s="165"/>
      <c r="T118" s="166"/>
      <c r="AT118" s="161" t="s">
        <v>147</v>
      </c>
      <c r="AU118" s="161" t="s">
        <v>81</v>
      </c>
      <c r="AV118" s="13" t="s">
        <v>79</v>
      </c>
      <c r="AW118" s="13" t="s">
        <v>32</v>
      </c>
      <c r="AX118" s="13" t="s">
        <v>71</v>
      </c>
      <c r="AY118" s="161" t="s">
        <v>136</v>
      </c>
    </row>
    <row r="119" spans="1:65" s="13" customFormat="1">
      <c r="B119" s="159"/>
      <c r="D119" s="160" t="s">
        <v>147</v>
      </c>
      <c r="E119" s="161" t="s">
        <v>3</v>
      </c>
      <c r="F119" s="162" t="s">
        <v>989</v>
      </c>
      <c r="H119" s="161" t="s">
        <v>3</v>
      </c>
      <c r="I119" s="163"/>
      <c r="L119" s="159"/>
      <c r="M119" s="164"/>
      <c r="N119" s="165"/>
      <c r="O119" s="165"/>
      <c r="P119" s="165"/>
      <c r="Q119" s="165"/>
      <c r="R119" s="165"/>
      <c r="S119" s="165"/>
      <c r="T119" s="166"/>
      <c r="AT119" s="161" t="s">
        <v>147</v>
      </c>
      <c r="AU119" s="161" t="s">
        <v>81</v>
      </c>
      <c r="AV119" s="13" t="s">
        <v>79</v>
      </c>
      <c r="AW119" s="13" t="s">
        <v>32</v>
      </c>
      <c r="AX119" s="13" t="s">
        <v>71</v>
      </c>
      <c r="AY119" s="161" t="s">
        <v>136</v>
      </c>
    </row>
    <row r="120" spans="1:65" s="14" customFormat="1">
      <c r="B120" s="167"/>
      <c r="D120" s="160" t="s">
        <v>147</v>
      </c>
      <c r="E120" s="168" t="s">
        <v>3</v>
      </c>
      <c r="F120" s="169" t="s">
        <v>79</v>
      </c>
      <c r="H120" s="170">
        <v>1</v>
      </c>
      <c r="I120" s="171"/>
      <c r="L120" s="167"/>
      <c r="M120" s="172"/>
      <c r="N120" s="173"/>
      <c r="O120" s="173"/>
      <c r="P120" s="173"/>
      <c r="Q120" s="173"/>
      <c r="R120" s="173"/>
      <c r="S120" s="173"/>
      <c r="T120" s="174"/>
      <c r="AT120" s="168" t="s">
        <v>147</v>
      </c>
      <c r="AU120" s="168" t="s">
        <v>81</v>
      </c>
      <c r="AV120" s="14" t="s">
        <v>81</v>
      </c>
      <c r="AW120" s="14" t="s">
        <v>32</v>
      </c>
      <c r="AX120" s="14" t="s">
        <v>79</v>
      </c>
      <c r="AY120" s="168" t="s">
        <v>136</v>
      </c>
    </row>
    <row r="121" spans="1:65" s="2" customFormat="1" ht="16.5" customHeight="1">
      <c r="A121" s="34"/>
      <c r="B121" s="140"/>
      <c r="C121" s="141" t="s">
        <v>218</v>
      </c>
      <c r="D121" s="141" t="s">
        <v>139</v>
      </c>
      <c r="E121" s="142" t="s">
        <v>990</v>
      </c>
      <c r="F121" s="143" t="s">
        <v>991</v>
      </c>
      <c r="G121" s="144" t="s">
        <v>948</v>
      </c>
      <c r="H121" s="145">
        <v>1</v>
      </c>
      <c r="I121" s="146"/>
      <c r="J121" s="147">
        <f>ROUND(I121*H121,2)</f>
        <v>0</v>
      </c>
      <c r="K121" s="143" t="s">
        <v>142</v>
      </c>
      <c r="L121" s="35"/>
      <c r="M121" s="148" t="s">
        <v>3</v>
      </c>
      <c r="N121" s="149" t="s">
        <v>42</v>
      </c>
      <c r="O121" s="55"/>
      <c r="P121" s="150">
        <f>O121*H121</f>
        <v>0</v>
      </c>
      <c r="Q121" s="150">
        <v>0</v>
      </c>
      <c r="R121" s="150">
        <f>Q121*H121</f>
        <v>0</v>
      </c>
      <c r="S121" s="150">
        <v>0</v>
      </c>
      <c r="T121" s="151">
        <f>S121*H121</f>
        <v>0</v>
      </c>
      <c r="U121" s="34"/>
      <c r="V121" s="34"/>
      <c r="W121" s="34"/>
      <c r="X121" s="34"/>
      <c r="Y121" s="34"/>
      <c r="Z121" s="34"/>
      <c r="AA121" s="34"/>
      <c r="AB121" s="34"/>
      <c r="AC121" s="34"/>
      <c r="AD121" s="34"/>
      <c r="AE121" s="34"/>
      <c r="AR121" s="152" t="s">
        <v>949</v>
      </c>
      <c r="AT121" s="152" t="s">
        <v>139</v>
      </c>
      <c r="AU121" s="152" t="s">
        <v>81</v>
      </c>
      <c r="AY121" s="19" t="s">
        <v>136</v>
      </c>
      <c r="BE121" s="153">
        <f>IF(N121="základní",J121,0)</f>
        <v>0</v>
      </c>
      <c r="BF121" s="153">
        <f>IF(N121="snížená",J121,0)</f>
        <v>0</v>
      </c>
      <c r="BG121" s="153">
        <f>IF(N121="zákl. přenesená",J121,0)</f>
        <v>0</v>
      </c>
      <c r="BH121" s="153">
        <f>IF(N121="sníž. přenesená",J121,0)</f>
        <v>0</v>
      </c>
      <c r="BI121" s="153">
        <f>IF(N121="nulová",J121,0)</f>
        <v>0</v>
      </c>
      <c r="BJ121" s="19" t="s">
        <v>79</v>
      </c>
      <c r="BK121" s="153">
        <f>ROUND(I121*H121,2)</f>
        <v>0</v>
      </c>
      <c r="BL121" s="19" t="s">
        <v>949</v>
      </c>
      <c r="BM121" s="152" t="s">
        <v>992</v>
      </c>
    </row>
    <row r="122" spans="1:65" s="2" customFormat="1">
      <c r="A122" s="34"/>
      <c r="B122" s="35"/>
      <c r="C122" s="34"/>
      <c r="D122" s="154" t="s">
        <v>145</v>
      </c>
      <c r="E122" s="34"/>
      <c r="F122" s="155" t="s">
        <v>993</v>
      </c>
      <c r="G122" s="34"/>
      <c r="H122" s="34"/>
      <c r="I122" s="156"/>
      <c r="J122" s="34"/>
      <c r="K122" s="34"/>
      <c r="L122" s="35"/>
      <c r="M122" s="157"/>
      <c r="N122" s="158"/>
      <c r="O122" s="55"/>
      <c r="P122" s="55"/>
      <c r="Q122" s="55"/>
      <c r="R122" s="55"/>
      <c r="S122" s="55"/>
      <c r="T122" s="56"/>
      <c r="U122" s="34"/>
      <c r="V122" s="34"/>
      <c r="W122" s="34"/>
      <c r="X122" s="34"/>
      <c r="Y122" s="34"/>
      <c r="Z122" s="34"/>
      <c r="AA122" s="34"/>
      <c r="AB122" s="34"/>
      <c r="AC122" s="34"/>
      <c r="AD122" s="34"/>
      <c r="AE122" s="34"/>
      <c r="AT122" s="19" t="s">
        <v>145</v>
      </c>
      <c r="AU122" s="19" t="s">
        <v>81</v>
      </c>
    </row>
    <row r="123" spans="1:65" s="14" customFormat="1" ht="22.5">
      <c r="B123" s="167"/>
      <c r="D123" s="160" t="s">
        <v>147</v>
      </c>
      <c r="E123" s="168" t="s">
        <v>3</v>
      </c>
      <c r="F123" s="169" t="s">
        <v>994</v>
      </c>
      <c r="H123" s="170">
        <v>1</v>
      </c>
      <c r="I123" s="171"/>
      <c r="L123" s="167"/>
      <c r="M123" s="205"/>
      <c r="N123" s="206"/>
      <c r="O123" s="206"/>
      <c r="P123" s="206"/>
      <c r="Q123" s="206"/>
      <c r="R123" s="206"/>
      <c r="S123" s="206"/>
      <c r="T123" s="207"/>
      <c r="AT123" s="168" t="s">
        <v>147</v>
      </c>
      <c r="AU123" s="168" t="s">
        <v>81</v>
      </c>
      <c r="AV123" s="14" t="s">
        <v>81</v>
      </c>
      <c r="AW123" s="14" t="s">
        <v>32</v>
      </c>
      <c r="AX123" s="14" t="s">
        <v>79</v>
      </c>
      <c r="AY123" s="168" t="s">
        <v>136</v>
      </c>
    </row>
    <row r="124" spans="1:65" s="2" customFormat="1" ht="6.95" customHeight="1">
      <c r="A124" s="34"/>
      <c r="B124" s="44"/>
      <c r="C124" s="45"/>
      <c r="D124" s="45"/>
      <c r="E124" s="45"/>
      <c r="F124" s="45"/>
      <c r="G124" s="45"/>
      <c r="H124" s="45"/>
      <c r="I124" s="45"/>
      <c r="J124" s="45"/>
      <c r="K124" s="45"/>
      <c r="L124" s="35"/>
      <c r="M124" s="34"/>
      <c r="O124" s="34"/>
      <c r="P124" s="34"/>
      <c r="Q124" s="34"/>
      <c r="R124" s="34"/>
      <c r="S124" s="34"/>
      <c r="T124" s="34"/>
      <c r="U124" s="34"/>
      <c r="V124" s="34"/>
      <c r="W124" s="34"/>
      <c r="X124" s="34"/>
      <c r="Y124" s="34"/>
      <c r="Z124" s="34"/>
      <c r="AA124" s="34"/>
      <c r="AB124" s="34"/>
      <c r="AC124" s="34"/>
      <c r="AD124" s="34"/>
      <c r="AE124" s="34"/>
    </row>
  </sheetData>
  <autoFilter ref="C83:K123"/>
  <mergeCells count="9">
    <mergeCell ref="E50:H50"/>
    <mergeCell ref="E74:H74"/>
    <mergeCell ref="E76:H76"/>
    <mergeCell ref="L2:V2"/>
    <mergeCell ref="E7:H7"/>
    <mergeCell ref="E9:H9"/>
    <mergeCell ref="E18:H18"/>
    <mergeCell ref="E27:H27"/>
    <mergeCell ref="E48:H48"/>
  </mergeCells>
  <hyperlinks>
    <hyperlink ref="F88" r:id="rId1"/>
    <hyperlink ref="F91" r:id="rId2"/>
    <hyperlink ref="F94" r:id="rId3"/>
    <hyperlink ref="F106" r:id="rId4"/>
    <hyperlink ref="F117" r:id="rId5"/>
    <hyperlink ref="F122" r:id="rId6"/>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3"/>
  <sheetViews>
    <sheetView showGridLines="0" topLeftCell="A34" workbookViewId="0">
      <selection activeCell="D85" sqref="D85"/>
    </sheetView>
  </sheetViews>
  <sheetFormatPr defaultRowHeight="11.2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20"/>
      <c r="C3" s="21"/>
      <c r="D3" s="21"/>
      <c r="E3" s="21"/>
      <c r="F3" s="21"/>
      <c r="G3" s="21"/>
      <c r="H3" s="22"/>
    </row>
    <row r="4" spans="1:8" s="1" customFormat="1" ht="24.95" customHeight="1">
      <c r="B4" s="22"/>
      <c r="C4" s="23" t="s">
        <v>995</v>
      </c>
      <c r="H4" s="22"/>
    </row>
    <row r="5" spans="1:8" s="1" customFormat="1" ht="12" customHeight="1">
      <c r="B5" s="22"/>
      <c r="C5" s="26" t="s">
        <v>14</v>
      </c>
      <c r="D5" s="331" t="s">
        <v>15</v>
      </c>
      <c r="E5" s="298"/>
      <c r="F5" s="298"/>
      <c r="H5" s="22"/>
    </row>
    <row r="6" spans="1:8" s="1" customFormat="1" ht="36.950000000000003" customHeight="1">
      <c r="B6" s="22"/>
      <c r="C6" s="28" t="s">
        <v>17</v>
      </c>
      <c r="D6" s="328" t="s">
        <v>18</v>
      </c>
      <c r="E6" s="298"/>
      <c r="F6" s="298"/>
      <c r="H6" s="22"/>
    </row>
    <row r="7" spans="1:8" s="1" customFormat="1" ht="16.5" customHeight="1">
      <c r="B7" s="22"/>
      <c r="C7" s="29" t="s">
        <v>23</v>
      </c>
      <c r="D7" s="52" t="str">
        <f>'Rekapitulace stavby'!AN8</f>
        <v>24. 8. 2022</v>
      </c>
      <c r="H7" s="22"/>
    </row>
    <row r="8" spans="1:8" s="2" customFormat="1" ht="10.9" customHeight="1">
      <c r="A8" s="34"/>
      <c r="B8" s="35"/>
      <c r="C8" s="34"/>
      <c r="D8" s="34"/>
      <c r="E8" s="34"/>
      <c r="F8" s="34"/>
      <c r="G8" s="34"/>
      <c r="H8" s="35"/>
    </row>
    <row r="9" spans="1:8" s="11" customFormat="1" ht="29.25" customHeight="1">
      <c r="A9" s="117"/>
      <c r="B9" s="118"/>
      <c r="C9" s="119" t="s">
        <v>52</v>
      </c>
      <c r="D9" s="120" t="s">
        <v>53</v>
      </c>
      <c r="E9" s="120" t="s">
        <v>123</v>
      </c>
      <c r="F9" s="121" t="s">
        <v>996</v>
      </c>
      <c r="G9" s="117"/>
      <c r="H9" s="118"/>
    </row>
    <row r="10" spans="1:8" s="2" customFormat="1" ht="26.45" customHeight="1">
      <c r="A10" s="34"/>
      <c r="B10" s="35"/>
      <c r="C10" s="208" t="s">
        <v>997</v>
      </c>
      <c r="D10" s="208" t="s">
        <v>77</v>
      </c>
      <c r="E10" s="34"/>
      <c r="F10" s="34"/>
      <c r="G10" s="34"/>
      <c r="H10" s="35"/>
    </row>
    <row r="11" spans="1:8" s="2" customFormat="1" ht="16.899999999999999" customHeight="1">
      <c r="A11" s="34"/>
      <c r="B11" s="35"/>
      <c r="C11" s="209" t="s">
        <v>85</v>
      </c>
      <c r="D11" s="210" t="s">
        <v>86</v>
      </c>
      <c r="E11" s="211" t="s">
        <v>87</v>
      </c>
      <c r="F11" s="212">
        <v>295.29399999999998</v>
      </c>
      <c r="G11" s="34"/>
      <c r="H11" s="35"/>
    </row>
    <row r="12" spans="1:8" s="2" customFormat="1" ht="16.899999999999999" customHeight="1">
      <c r="A12" s="34"/>
      <c r="B12" s="35"/>
      <c r="C12" s="213" t="s">
        <v>3</v>
      </c>
      <c r="D12" s="213" t="s">
        <v>705</v>
      </c>
      <c r="E12" s="19" t="s">
        <v>3</v>
      </c>
      <c r="F12" s="214">
        <v>0</v>
      </c>
      <c r="G12" s="34"/>
      <c r="H12" s="35"/>
    </row>
    <row r="13" spans="1:8" s="2" customFormat="1" ht="16.899999999999999" customHeight="1">
      <c r="A13" s="34"/>
      <c r="B13" s="35"/>
      <c r="C13" s="213" t="s">
        <v>3</v>
      </c>
      <c r="D13" s="213" t="s">
        <v>706</v>
      </c>
      <c r="E13" s="19" t="s">
        <v>3</v>
      </c>
      <c r="F13" s="214">
        <v>0</v>
      </c>
      <c r="G13" s="34"/>
      <c r="H13" s="35"/>
    </row>
    <row r="14" spans="1:8" s="2" customFormat="1" ht="16.899999999999999" customHeight="1">
      <c r="A14" s="34"/>
      <c r="B14" s="35"/>
      <c r="C14" s="213" t="s">
        <v>3</v>
      </c>
      <c r="D14" s="213" t="s">
        <v>707</v>
      </c>
      <c r="E14" s="19" t="s">
        <v>3</v>
      </c>
      <c r="F14" s="214">
        <v>0</v>
      </c>
      <c r="G14" s="34"/>
      <c r="H14" s="35"/>
    </row>
    <row r="15" spans="1:8" s="2" customFormat="1" ht="16.899999999999999" customHeight="1">
      <c r="A15" s="34"/>
      <c r="B15" s="35"/>
      <c r="C15" s="213" t="s">
        <v>3</v>
      </c>
      <c r="D15" s="213" t="s">
        <v>708</v>
      </c>
      <c r="E15" s="19" t="s">
        <v>3</v>
      </c>
      <c r="F15" s="214">
        <v>73.614000000000004</v>
      </c>
      <c r="G15" s="34"/>
      <c r="H15" s="35"/>
    </row>
    <row r="16" spans="1:8" s="2" customFormat="1" ht="16.899999999999999" customHeight="1">
      <c r="A16" s="34"/>
      <c r="B16" s="35"/>
      <c r="C16" s="213" t="s">
        <v>3</v>
      </c>
      <c r="D16" s="213" t="s">
        <v>411</v>
      </c>
      <c r="E16" s="19" t="s">
        <v>3</v>
      </c>
      <c r="F16" s="214">
        <v>27.48</v>
      </c>
      <c r="G16" s="34"/>
      <c r="H16" s="35"/>
    </row>
    <row r="17" spans="1:8" s="2" customFormat="1" ht="16.899999999999999" customHeight="1">
      <c r="A17" s="34"/>
      <c r="B17" s="35"/>
      <c r="C17" s="213" t="s">
        <v>3</v>
      </c>
      <c r="D17" s="213" t="s">
        <v>413</v>
      </c>
      <c r="E17" s="19" t="s">
        <v>3</v>
      </c>
      <c r="F17" s="214">
        <v>61.84</v>
      </c>
      <c r="G17" s="34"/>
      <c r="H17" s="35"/>
    </row>
    <row r="18" spans="1:8" s="2" customFormat="1" ht="16.899999999999999" customHeight="1">
      <c r="A18" s="34"/>
      <c r="B18" s="35"/>
      <c r="C18" s="213" t="s">
        <v>3</v>
      </c>
      <c r="D18" s="213" t="s">
        <v>415</v>
      </c>
      <c r="E18" s="19" t="s">
        <v>3</v>
      </c>
      <c r="F18" s="214">
        <v>132.36000000000001</v>
      </c>
      <c r="G18" s="34"/>
      <c r="H18" s="35"/>
    </row>
    <row r="19" spans="1:8" s="2" customFormat="1" ht="16.899999999999999" customHeight="1">
      <c r="A19" s="34"/>
      <c r="B19" s="35"/>
      <c r="C19" s="213" t="s">
        <v>85</v>
      </c>
      <c r="D19" s="213" t="s">
        <v>153</v>
      </c>
      <c r="E19" s="19" t="s">
        <v>3</v>
      </c>
      <c r="F19" s="214">
        <v>295.29399999999998</v>
      </c>
      <c r="G19" s="34"/>
      <c r="H19" s="35"/>
    </row>
    <row r="20" spans="1:8" s="2" customFormat="1" ht="16.899999999999999" customHeight="1">
      <c r="A20" s="34"/>
      <c r="B20" s="35"/>
      <c r="C20" s="215" t="s">
        <v>998</v>
      </c>
      <c r="D20" s="34"/>
      <c r="E20" s="34"/>
      <c r="F20" s="34"/>
      <c r="G20" s="34"/>
      <c r="H20" s="35"/>
    </row>
    <row r="21" spans="1:8" s="2" customFormat="1" ht="22.5">
      <c r="A21" s="34"/>
      <c r="B21" s="35"/>
      <c r="C21" s="213" t="s">
        <v>701</v>
      </c>
      <c r="D21" s="213" t="s">
        <v>999</v>
      </c>
      <c r="E21" s="19" t="s">
        <v>87</v>
      </c>
      <c r="F21" s="214">
        <v>295.29399999999998</v>
      </c>
      <c r="G21" s="34"/>
      <c r="H21" s="35"/>
    </row>
    <row r="22" spans="1:8" s="2" customFormat="1" ht="16.899999999999999" customHeight="1">
      <c r="A22" s="34"/>
      <c r="B22" s="35"/>
      <c r="C22" s="213" t="s">
        <v>336</v>
      </c>
      <c r="D22" s="213" t="s">
        <v>1000</v>
      </c>
      <c r="E22" s="19" t="s">
        <v>87</v>
      </c>
      <c r="F22" s="214">
        <v>295.29399999999998</v>
      </c>
      <c r="G22" s="34"/>
      <c r="H22" s="35"/>
    </row>
    <row r="23" spans="1:8" s="2" customFormat="1" ht="16.899999999999999" customHeight="1">
      <c r="A23" s="34"/>
      <c r="B23" s="35"/>
      <c r="C23" s="213" t="s">
        <v>676</v>
      </c>
      <c r="D23" s="213" t="s">
        <v>677</v>
      </c>
      <c r="E23" s="19" t="s">
        <v>87</v>
      </c>
      <c r="F23" s="214">
        <v>166.59200000000001</v>
      </c>
      <c r="G23" s="34"/>
      <c r="H23" s="35"/>
    </row>
    <row r="24" spans="1:8" s="2" customFormat="1" ht="22.5">
      <c r="A24" s="34"/>
      <c r="B24" s="35"/>
      <c r="C24" s="213" t="s">
        <v>716</v>
      </c>
      <c r="D24" s="213" t="s">
        <v>717</v>
      </c>
      <c r="E24" s="19" t="s">
        <v>87</v>
      </c>
      <c r="F24" s="214">
        <v>339.44</v>
      </c>
      <c r="G24" s="34"/>
      <c r="H24" s="35"/>
    </row>
    <row r="25" spans="1:8" s="2" customFormat="1" ht="16.899999999999999" customHeight="1">
      <c r="A25" s="34"/>
      <c r="B25" s="35"/>
      <c r="C25" s="209" t="s">
        <v>93</v>
      </c>
      <c r="D25" s="210" t="s">
        <v>94</v>
      </c>
      <c r="E25" s="211" t="s">
        <v>95</v>
      </c>
      <c r="F25" s="212">
        <v>132.875</v>
      </c>
      <c r="G25" s="34"/>
      <c r="H25" s="35"/>
    </row>
    <row r="26" spans="1:8" s="2" customFormat="1" ht="16.899999999999999" customHeight="1">
      <c r="A26" s="34"/>
      <c r="B26" s="35"/>
      <c r="C26" s="213" t="s">
        <v>3</v>
      </c>
      <c r="D26" s="213" t="s">
        <v>211</v>
      </c>
      <c r="E26" s="19" t="s">
        <v>3</v>
      </c>
      <c r="F26" s="214">
        <v>0</v>
      </c>
      <c r="G26" s="34"/>
      <c r="H26" s="35"/>
    </row>
    <row r="27" spans="1:8" s="2" customFormat="1" ht="16.899999999999999" customHeight="1">
      <c r="A27" s="34"/>
      <c r="B27" s="35"/>
      <c r="C27" s="213" t="s">
        <v>3</v>
      </c>
      <c r="D27" s="213" t="s">
        <v>714</v>
      </c>
      <c r="E27" s="19" t="s">
        <v>3</v>
      </c>
      <c r="F27" s="214">
        <v>24.54</v>
      </c>
      <c r="G27" s="34"/>
      <c r="H27" s="35"/>
    </row>
    <row r="28" spans="1:8" s="2" customFormat="1" ht="16.899999999999999" customHeight="1">
      <c r="A28" s="34"/>
      <c r="B28" s="35"/>
      <c r="C28" s="213" t="s">
        <v>3</v>
      </c>
      <c r="D28" s="213" t="s">
        <v>213</v>
      </c>
      <c r="E28" s="19" t="s">
        <v>3</v>
      </c>
      <c r="F28" s="214">
        <v>0</v>
      </c>
      <c r="G28" s="34"/>
      <c r="H28" s="35"/>
    </row>
    <row r="29" spans="1:8" s="2" customFormat="1" ht="16.899999999999999" customHeight="1">
      <c r="A29" s="34"/>
      <c r="B29" s="35"/>
      <c r="C29" s="213" t="s">
        <v>3</v>
      </c>
      <c r="D29" s="213" t="s">
        <v>422</v>
      </c>
      <c r="E29" s="19" t="s">
        <v>3</v>
      </c>
      <c r="F29" s="214">
        <v>37.125</v>
      </c>
      <c r="G29" s="34"/>
      <c r="H29" s="35"/>
    </row>
    <row r="30" spans="1:8" s="2" customFormat="1" ht="16.899999999999999" customHeight="1">
      <c r="A30" s="34"/>
      <c r="B30" s="35"/>
      <c r="C30" s="213" t="s">
        <v>3</v>
      </c>
      <c r="D30" s="213" t="s">
        <v>215</v>
      </c>
      <c r="E30" s="19" t="s">
        <v>3</v>
      </c>
      <c r="F30" s="214">
        <v>0</v>
      </c>
      <c r="G30" s="34"/>
      <c r="H30" s="35"/>
    </row>
    <row r="31" spans="1:8" s="2" customFormat="1" ht="16.899999999999999" customHeight="1">
      <c r="A31" s="34"/>
      <c r="B31" s="35"/>
      <c r="C31" s="213" t="s">
        <v>3</v>
      </c>
      <c r="D31" s="213" t="s">
        <v>423</v>
      </c>
      <c r="E31" s="19" t="s">
        <v>3</v>
      </c>
      <c r="F31" s="214">
        <v>71.209999999999994</v>
      </c>
      <c r="G31" s="34"/>
      <c r="H31" s="35"/>
    </row>
    <row r="32" spans="1:8" s="2" customFormat="1" ht="16.899999999999999" customHeight="1">
      <c r="A32" s="34"/>
      <c r="B32" s="35"/>
      <c r="C32" s="213" t="s">
        <v>93</v>
      </c>
      <c r="D32" s="213" t="s">
        <v>153</v>
      </c>
      <c r="E32" s="19" t="s">
        <v>3</v>
      </c>
      <c r="F32" s="214">
        <v>132.875</v>
      </c>
      <c r="G32" s="34"/>
      <c r="H32" s="35"/>
    </row>
    <row r="33" spans="1:8" s="2" customFormat="1" ht="16.899999999999999" customHeight="1">
      <c r="A33" s="34"/>
      <c r="B33" s="35"/>
      <c r="C33" s="215" t="s">
        <v>998</v>
      </c>
      <c r="D33" s="34"/>
      <c r="E33" s="34"/>
      <c r="F33" s="34"/>
      <c r="G33" s="34"/>
      <c r="H33" s="35"/>
    </row>
    <row r="34" spans="1:8" s="2" customFormat="1" ht="16.899999999999999" customHeight="1">
      <c r="A34" s="34"/>
      <c r="B34" s="35"/>
      <c r="C34" s="213" t="s">
        <v>710</v>
      </c>
      <c r="D34" s="213" t="s">
        <v>1001</v>
      </c>
      <c r="E34" s="19" t="s">
        <v>95</v>
      </c>
      <c r="F34" s="214">
        <v>132.875</v>
      </c>
      <c r="G34" s="34"/>
      <c r="H34" s="35"/>
    </row>
    <row r="35" spans="1:8" s="2" customFormat="1" ht="16.899999999999999" customHeight="1">
      <c r="A35" s="34"/>
      <c r="B35" s="35"/>
      <c r="C35" s="213" t="s">
        <v>723</v>
      </c>
      <c r="D35" s="213" t="s">
        <v>1002</v>
      </c>
      <c r="E35" s="19" t="s">
        <v>95</v>
      </c>
      <c r="F35" s="214">
        <v>132.875</v>
      </c>
      <c r="G35" s="34"/>
      <c r="H35" s="35"/>
    </row>
    <row r="36" spans="1:8" s="2" customFormat="1" ht="22.5">
      <c r="A36" s="34"/>
      <c r="B36" s="35"/>
      <c r="C36" s="213" t="s">
        <v>716</v>
      </c>
      <c r="D36" s="213" t="s">
        <v>717</v>
      </c>
      <c r="E36" s="19" t="s">
        <v>87</v>
      </c>
      <c r="F36" s="214">
        <v>339.44</v>
      </c>
      <c r="G36" s="34"/>
      <c r="H36" s="35"/>
    </row>
    <row r="37" spans="1:8" s="2" customFormat="1" ht="16.899999999999999" customHeight="1">
      <c r="A37" s="34"/>
      <c r="B37" s="35"/>
      <c r="C37" s="209" t="s">
        <v>89</v>
      </c>
      <c r="D37" s="210" t="s">
        <v>90</v>
      </c>
      <c r="E37" s="211" t="s">
        <v>87</v>
      </c>
      <c r="F37" s="212">
        <v>128.702</v>
      </c>
      <c r="G37" s="34"/>
      <c r="H37" s="35"/>
    </row>
    <row r="38" spans="1:8" s="2" customFormat="1" ht="16.899999999999999" customHeight="1">
      <c r="A38" s="34"/>
      <c r="B38" s="35"/>
      <c r="C38" s="213" t="s">
        <v>3</v>
      </c>
      <c r="D38" s="213" t="s">
        <v>671</v>
      </c>
      <c r="E38" s="19" t="s">
        <v>3</v>
      </c>
      <c r="F38" s="214">
        <v>0</v>
      </c>
      <c r="G38" s="34"/>
      <c r="H38" s="35"/>
    </row>
    <row r="39" spans="1:8" s="2" customFormat="1" ht="16.899999999999999" customHeight="1">
      <c r="A39" s="34"/>
      <c r="B39" s="35"/>
      <c r="C39" s="213" t="s">
        <v>3</v>
      </c>
      <c r="D39" s="213" t="s">
        <v>211</v>
      </c>
      <c r="E39" s="19" t="s">
        <v>3</v>
      </c>
      <c r="F39" s="214">
        <v>0</v>
      </c>
      <c r="G39" s="34"/>
      <c r="H39" s="35"/>
    </row>
    <row r="40" spans="1:8" s="2" customFormat="1" ht="16.899999999999999" customHeight="1">
      <c r="A40" s="34"/>
      <c r="B40" s="35"/>
      <c r="C40" s="213" t="s">
        <v>3</v>
      </c>
      <c r="D40" s="213" t="s">
        <v>602</v>
      </c>
      <c r="E40" s="19" t="s">
        <v>3</v>
      </c>
      <c r="F40" s="214">
        <v>14.613</v>
      </c>
      <c r="G40" s="34"/>
      <c r="H40" s="35"/>
    </row>
    <row r="41" spans="1:8" s="2" customFormat="1" ht="16.899999999999999" customHeight="1">
      <c r="A41" s="34"/>
      <c r="B41" s="35"/>
      <c r="C41" s="213" t="s">
        <v>3</v>
      </c>
      <c r="D41" s="213" t="s">
        <v>603</v>
      </c>
      <c r="E41" s="19" t="s">
        <v>3</v>
      </c>
      <c r="F41" s="214">
        <v>13.829000000000001</v>
      </c>
      <c r="G41" s="34"/>
      <c r="H41" s="35"/>
    </row>
    <row r="42" spans="1:8" s="2" customFormat="1" ht="16.899999999999999" customHeight="1">
      <c r="A42" s="34"/>
      <c r="B42" s="35"/>
      <c r="C42" s="213" t="s">
        <v>3</v>
      </c>
      <c r="D42" s="213" t="s">
        <v>604</v>
      </c>
      <c r="E42" s="19" t="s">
        <v>3</v>
      </c>
      <c r="F42" s="214">
        <v>8.484</v>
      </c>
      <c r="G42" s="34"/>
      <c r="H42" s="35"/>
    </row>
    <row r="43" spans="1:8" s="2" customFormat="1" ht="16.899999999999999" customHeight="1">
      <c r="A43" s="34"/>
      <c r="B43" s="35"/>
      <c r="C43" s="213" t="s">
        <v>3</v>
      </c>
      <c r="D43" s="213" t="s">
        <v>672</v>
      </c>
      <c r="E43" s="19" t="s">
        <v>3</v>
      </c>
      <c r="F43" s="214">
        <v>0.72</v>
      </c>
      <c r="G43" s="34"/>
      <c r="H43" s="35"/>
    </row>
    <row r="44" spans="1:8" s="2" customFormat="1" ht="16.899999999999999" customHeight="1">
      <c r="A44" s="34"/>
      <c r="B44" s="35"/>
      <c r="C44" s="213" t="s">
        <v>3</v>
      </c>
      <c r="D44" s="213" t="s">
        <v>213</v>
      </c>
      <c r="E44" s="19" t="s">
        <v>3</v>
      </c>
      <c r="F44" s="214">
        <v>0</v>
      </c>
      <c r="G44" s="34"/>
      <c r="H44" s="35"/>
    </row>
    <row r="45" spans="1:8" s="2" customFormat="1" ht="16.899999999999999" customHeight="1">
      <c r="A45" s="34"/>
      <c r="B45" s="35"/>
      <c r="C45" s="213" t="s">
        <v>3</v>
      </c>
      <c r="D45" s="213" t="s">
        <v>605</v>
      </c>
      <c r="E45" s="19" t="s">
        <v>3</v>
      </c>
      <c r="F45" s="214">
        <v>37.332999999999998</v>
      </c>
      <c r="G45" s="34"/>
      <c r="H45" s="35"/>
    </row>
    <row r="46" spans="1:8" s="2" customFormat="1" ht="16.899999999999999" customHeight="1">
      <c r="A46" s="34"/>
      <c r="B46" s="35"/>
      <c r="C46" s="213" t="s">
        <v>3</v>
      </c>
      <c r="D46" s="213" t="s">
        <v>673</v>
      </c>
      <c r="E46" s="19" t="s">
        <v>3</v>
      </c>
      <c r="F46" s="214">
        <v>0.54</v>
      </c>
      <c r="G46" s="34"/>
      <c r="H46" s="35"/>
    </row>
    <row r="47" spans="1:8" s="2" customFormat="1" ht="16.899999999999999" customHeight="1">
      <c r="A47" s="34"/>
      <c r="B47" s="35"/>
      <c r="C47" s="213" t="s">
        <v>3</v>
      </c>
      <c r="D47" s="213" t="s">
        <v>215</v>
      </c>
      <c r="E47" s="19" t="s">
        <v>3</v>
      </c>
      <c r="F47" s="214">
        <v>0</v>
      </c>
      <c r="G47" s="34"/>
      <c r="H47" s="35"/>
    </row>
    <row r="48" spans="1:8" s="2" customFormat="1" ht="22.5">
      <c r="A48" s="34"/>
      <c r="B48" s="35"/>
      <c r="C48" s="213" t="s">
        <v>3</v>
      </c>
      <c r="D48" s="213" t="s">
        <v>606</v>
      </c>
      <c r="E48" s="19" t="s">
        <v>3</v>
      </c>
      <c r="F48" s="214">
        <v>52.823</v>
      </c>
      <c r="G48" s="34"/>
      <c r="H48" s="35"/>
    </row>
    <row r="49" spans="1:8" s="2" customFormat="1" ht="16.899999999999999" customHeight="1">
      <c r="A49" s="34"/>
      <c r="B49" s="35"/>
      <c r="C49" s="213" t="s">
        <v>3</v>
      </c>
      <c r="D49" s="213" t="s">
        <v>674</v>
      </c>
      <c r="E49" s="19" t="s">
        <v>3</v>
      </c>
      <c r="F49" s="214">
        <v>0.36</v>
      </c>
      <c r="G49" s="34"/>
      <c r="H49" s="35"/>
    </row>
    <row r="50" spans="1:8" s="2" customFormat="1" ht="16.899999999999999" customHeight="1">
      <c r="A50" s="34"/>
      <c r="B50" s="35"/>
      <c r="C50" s="213" t="s">
        <v>89</v>
      </c>
      <c r="D50" s="213" t="s">
        <v>153</v>
      </c>
      <c r="E50" s="19" t="s">
        <v>3</v>
      </c>
      <c r="F50" s="214">
        <v>128.702</v>
      </c>
      <c r="G50" s="34"/>
      <c r="H50" s="35"/>
    </row>
    <row r="51" spans="1:8" s="2" customFormat="1" ht="16.899999999999999" customHeight="1">
      <c r="A51" s="34"/>
      <c r="B51" s="35"/>
      <c r="C51" s="215" t="s">
        <v>998</v>
      </c>
      <c r="D51" s="34"/>
      <c r="E51" s="34"/>
      <c r="F51" s="34"/>
      <c r="G51" s="34"/>
      <c r="H51" s="35"/>
    </row>
    <row r="52" spans="1:8" s="2" customFormat="1" ht="16.899999999999999" customHeight="1">
      <c r="A52" s="34"/>
      <c r="B52" s="35"/>
      <c r="C52" s="213" t="s">
        <v>667</v>
      </c>
      <c r="D52" s="213" t="s">
        <v>1003</v>
      </c>
      <c r="E52" s="19" t="s">
        <v>87</v>
      </c>
      <c r="F52" s="214">
        <v>128.702</v>
      </c>
      <c r="G52" s="34"/>
      <c r="H52" s="35"/>
    </row>
    <row r="53" spans="1:8" s="2" customFormat="1" ht="16.899999999999999" customHeight="1">
      <c r="A53" s="34"/>
      <c r="B53" s="35"/>
      <c r="C53" s="213" t="s">
        <v>676</v>
      </c>
      <c r="D53" s="213" t="s">
        <v>677</v>
      </c>
      <c r="E53" s="19" t="s">
        <v>87</v>
      </c>
      <c r="F53" s="214">
        <v>166.59200000000001</v>
      </c>
      <c r="G53" s="34"/>
      <c r="H53" s="35"/>
    </row>
    <row r="54" spans="1:8" s="2" customFormat="1" ht="16.899999999999999" customHeight="1">
      <c r="A54" s="34"/>
      <c r="B54" s="35"/>
      <c r="C54" s="209" t="s">
        <v>151</v>
      </c>
      <c r="D54" s="210" t="s">
        <v>930</v>
      </c>
      <c r="E54" s="211" t="s">
        <v>87</v>
      </c>
      <c r="F54" s="212">
        <v>1.526</v>
      </c>
      <c r="G54" s="34"/>
      <c r="H54" s="35"/>
    </row>
    <row r="55" spans="1:8" s="2" customFormat="1" ht="16.899999999999999" customHeight="1">
      <c r="A55" s="34"/>
      <c r="B55" s="35"/>
      <c r="C55" s="213" t="s">
        <v>3</v>
      </c>
      <c r="D55" s="213" t="s">
        <v>148</v>
      </c>
      <c r="E55" s="19" t="s">
        <v>3</v>
      </c>
      <c r="F55" s="214">
        <v>0</v>
      </c>
      <c r="G55" s="34"/>
      <c r="H55" s="35"/>
    </row>
    <row r="56" spans="1:8" s="2" customFormat="1" ht="16.899999999999999" customHeight="1">
      <c r="A56" s="34"/>
      <c r="B56" s="35"/>
      <c r="C56" s="213" t="s">
        <v>3</v>
      </c>
      <c r="D56" s="213" t="s">
        <v>149</v>
      </c>
      <c r="E56" s="19" t="s">
        <v>3</v>
      </c>
      <c r="F56" s="214">
        <v>0</v>
      </c>
      <c r="G56" s="34"/>
      <c r="H56" s="35"/>
    </row>
    <row r="57" spans="1:8" s="2" customFormat="1" ht="16.899999999999999" customHeight="1">
      <c r="A57" s="34"/>
      <c r="B57" s="35"/>
      <c r="C57" s="213" t="s">
        <v>3</v>
      </c>
      <c r="D57" s="213" t="s">
        <v>150</v>
      </c>
      <c r="E57" s="19" t="s">
        <v>3</v>
      </c>
      <c r="F57" s="214">
        <v>1.526</v>
      </c>
      <c r="G57" s="34"/>
      <c r="H57" s="35"/>
    </row>
    <row r="58" spans="1:8" s="2" customFormat="1" ht="16.899999999999999" customHeight="1">
      <c r="A58" s="34"/>
      <c r="B58" s="35"/>
      <c r="C58" s="213" t="s">
        <v>151</v>
      </c>
      <c r="D58" s="213" t="s">
        <v>152</v>
      </c>
      <c r="E58" s="19" t="s">
        <v>3</v>
      </c>
      <c r="F58" s="214">
        <v>1.526</v>
      </c>
      <c r="G58" s="34"/>
      <c r="H58" s="35"/>
    </row>
    <row r="59" spans="1:8" s="2" customFormat="1" ht="16.899999999999999" customHeight="1">
      <c r="A59" s="34"/>
      <c r="B59" s="35"/>
      <c r="C59" s="215" t="s">
        <v>998</v>
      </c>
      <c r="D59" s="34"/>
      <c r="E59" s="34"/>
      <c r="F59" s="34"/>
      <c r="G59" s="34"/>
      <c r="H59" s="35"/>
    </row>
    <row r="60" spans="1:8" s="2" customFormat="1" ht="16.899999999999999" customHeight="1">
      <c r="A60" s="34"/>
      <c r="B60" s="35"/>
      <c r="C60" s="213" t="s">
        <v>140</v>
      </c>
      <c r="D60" s="213" t="s">
        <v>1004</v>
      </c>
      <c r="E60" s="19" t="s">
        <v>87</v>
      </c>
      <c r="F60" s="214">
        <v>1.526</v>
      </c>
      <c r="G60" s="34"/>
      <c r="H60" s="35"/>
    </row>
    <row r="61" spans="1:8" s="2" customFormat="1" ht="16.899999999999999" customHeight="1">
      <c r="A61" s="34"/>
      <c r="B61" s="35"/>
      <c r="C61" s="213" t="s">
        <v>271</v>
      </c>
      <c r="D61" s="213" t="s">
        <v>1005</v>
      </c>
      <c r="E61" s="19" t="s">
        <v>87</v>
      </c>
      <c r="F61" s="214">
        <v>5.766</v>
      </c>
      <c r="G61" s="34"/>
      <c r="H61" s="35"/>
    </row>
    <row r="62" spans="1:8" s="2" customFormat="1" ht="7.35" customHeight="1">
      <c r="A62" s="34"/>
      <c r="B62" s="44"/>
      <c r="C62" s="45"/>
      <c r="D62" s="45"/>
      <c r="E62" s="45"/>
      <c r="F62" s="45"/>
      <c r="G62" s="45"/>
      <c r="H62" s="35"/>
    </row>
    <row r="63" spans="1:8" s="2" customFormat="1">
      <c r="A63" s="34"/>
      <c r="B63" s="34"/>
      <c r="C63" s="34"/>
      <c r="D63" s="34"/>
      <c r="E63" s="34"/>
      <c r="F63" s="34"/>
      <c r="G63" s="34"/>
      <c r="H63" s="34"/>
    </row>
  </sheetData>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216" customWidth="1"/>
    <col min="2" max="2" width="1.6640625" style="216" customWidth="1"/>
    <col min="3" max="4" width="5" style="216" customWidth="1"/>
    <col min="5" max="5" width="11.6640625" style="216" customWidth="1"/>
    <col min="6" max="6" width="9.1640625" style="216" customWidth="1"/>
    <col min="7" max="7" width="5" style="216" customWidth="1"/>
    <col min="8" max="8" width="77.83203125" style="216" customWidth="1"/>
    <col min="9" max="10" width="20" style="216" customWidth="1"/>
    <col min="11" max="11" width="1.6640625" style="216" customWidth="1"/>
  </cols>
  <sheetData>
    <row r="1" spans="2:11" s="1" customFormat="1" ht="37.5" customHeight="1"/>
    <row r="2" spans="2:11" s="1" customFormat="1" ht="7.5" customHeight="1">
      <c r="B2" s="217"/>
      <c r="C2" s="218"/>
      <c r="D2" s="218"/>
      <c r="E2" s="218"/>
      <c r="F2" s="218"/>
      <c r="G2" s="218"/>
      <c r="H2" s="218"/>
      <c r="I2" s="218"/>
      <c r="J2" s="218"/>
      <c r="K2" s="219"/>
    </row>
    <row r="3" spans="2:11" s="17" customFormat="1" ht="45" customHeight="1">
      <c r="B3" s="220"/>
      <c r="C3" s="340" t="s">
        <v>1006</v>
      </c>
      <c r="D3" s="340"/>
      <c r="E3" s="340"/>
      <c r="F3" s="340"/>
      <c r="G3" s="340"/>
      <c r="H3" s="340"/>
      <c r="I3" s="340"/>
      <c r="J3" s="340"/>
      <c r="K3" s="221"/>
    </row>
    <row r="4" spans="2:11" s="1" customFormat="1" ht="25.5" customHeight="1">
      <c r="B4" s="222"/>
      <c r="C4" s="341" t="s">
        <v>1007</v>
      </c>
      <c r="D4" s="341"/>
      <c r="E4" s="341"/>
      <c r="F4" s="341"/>
      <c r="G4" s="341"/>
      <c r="H4" s="341"/>
      <c r="I4" s="341"/>
      <c r="J4" s="341"/>
      <c r="K4" s="223"/>
    </row>
    <row r="5" spans="2:11" s="1" customFormat="1" ht="5.25" customHeight="1">
      <c r="B5" s="222"/>
      <c r="C5" s="224"/>
      <c r="D5" s="224"/>
      <c r="E5" s="224"/>
      <c r="F5" s="224"/>
      <c r="G5" s="224"/>
      <c r="H5" s="224"/>
      <c r="I5" s="224"/>
      <c r="J5" s="224"/>
      <c r="K5" s="223"/>
    </row>
    <row r="6" spans="2:11" s="1" customFormat="1" ht="15" customHeight="1">
      <c r="B6" s="222"/>
      <c r="C6" s="339" t="s">
        <v>1008</v>
      </c>
      <c r="D6" s="339"/>
      <c r="E6" s="339"/>
      <c r="F6" s="339"/>
      <c r="G6" s="339"/>
      <c r="H6" s="339"/>
      <c r="I6" s="339"/>
      <c r="J6" s="339"/>
      <c r="K6" s="223"/>
    </row>
    <row r="7" spans="2:11" s="1" customFormat="1" ht="15" customHeight="1">
      <c r="B7" s="226"/>
      <c r="C7" s="339" t="s">
        <v>1009</v>
      </c>
      <c r="D7" s="339"/>
      <c r="E7" s="339"/>
      <c r="F7" s="339"/>
      <c r="G7" s="339"/>
      <c r="H7" s="339"/>
      <c r="I7" s="339"/>
      <c r="J7" s="339"/>
      <c r="K7" s="223"/>
    </row>
    <row r="8" spans="2:11" s="1" customFormat="1" ht="12.75" customHeight="1">
      <c r="B8" s="226"/>
      <c r="C8" s="225"/>
      <c r="D8" s="225"/>
      <c r="E8" s="225"/>
      <c r="F8" s="225"/>
      <c r="G8" s="225"/>
      <c r="H8" s="225"/>
      <c r="I8" s="225"/>
      <c r="J8" s="225"/>
      <c r="K8" s="223"/>
    </row>
    <row r="9" spans="2:11" s="1" customFormat="1" ht="15" customHeight="1">
      <c r="B9" s="226"/>
      <c r="C9" s="339" t="s">
        <v>1010</v>
      </c>
      <c r="D9" s="339"/>
      <c r="E9" s="339"/>
      <c r="F9" s="339"/>
      <c r="G9" s="339"/>
      <c r="H9" s="339"/>
      <c r="I9" s="339"/>
      <c r="J9" s="339"/>
      <c r="K9" s="223"/>
    </row>
    <row r="10" spans="2:11" s="1" customFormat="1" ht="15" customHeight="1">
      <c r="B10" s="226"/>
      <c r="C10" s="225"/>
      <c r="D10" s="339" t="s">
        <v>1011</v>
      </c>
      <c r="E10" s="339"/>
      <c r="F10" s="339"/>
      <c r="G10" s="339"/>
      <c r="H10" s="339"/>
      <c r="I10" s="339"/>
      <c r="J10" s="339"/>
      <c r="K10" s="223"/>
    </row>
    <row r="11" spans="2:11" s="1" customFormat="1" ht="15" customHeight="1">
      <c r="B11" s="226"/>
      <c r="C11" s="227"/>
      <c r="D11" s="339" t="s">
        <v>1012</v>
      </c>
      <c r="E11" s="339"/>
      <c r="F11" s="339"/>
      <c r="G11" s="339"/>
      <c r="H11" s="339"/>
      <c r="I11" s="339"/>
      <c r="J11" s="339"/>
      <c r="K11" s="223"/>
    </row>
    <row r="12" spans="2:11" s="1" customFormat="1" ht="15" customHeight="1">
      <c r="B12" s="226"/>
      <c r="C12" s="227"/>
      <c r="D12" s="225"/>
      <c r="E12" s="225"/>
      <c r="F12" s="225"/>
      <c r="G12" s="225"/>
      <c r="H12" s="225"/>
      <c r="I12" s="225"/>
      <c r="J12" s="225"/>
      <c r="K12" s="223"/>
    </row>
    <row r="13" spans="2:11" s="1" customFormat="1" ht="15" customHeight="1">
      <c r="B13" s="226"/>
      <c r="C13" s="227"/>
      <c r="D13" s="228" t="s">
        <v>1013</v>
      </c>
      <c r="E13" s="225"/>
      <c r="F13" s="225"/>
      <c r="G13" s="225"/>
      <c r="H13" s="225"/>
      <c r="I13" s="225"/>
      <c r="J13" s="225"/>
      <c r="K13" s="223"/>
    </row>
    <row r="14" spans="2:11" s="1" customFormat="1" ht="12.75" customHeight="1">
      <c r="B14" s="226"/>
      <c r="C14" s="227"/>
      <c r="D14" s="227"/>
      <c r="E14" s="227"/>
      <c r="F14" s="227"/>
      <c r="G14" s="227"/>
      <c r="H14" s="227"/>
      <c r="I14" s="227"/>
      <c r="J14" s="227"/>
      <c r="K14" s="223"/>
    </row>
    <row r="15" spans="2:11" s="1" customFormat="1" ht="15" customHeight="1">
      <c r="B15" s="226"/>
      <c r="C15" s="227"/>
      <c r="D15" s="339" t="s">
        <v>1014</v>
      </c>
      <c r="E15" s="339"/>
      <c r="F15" s="339"/>
      <c r="G15" s="339"/>
      <c r="H15" s="339"/>
      <c r="I15" s="339"/>
      <c r="J15" s="339"/>
      <c r="K15" s="223"/>
    </row>
    <row r="16" spans="2:11" s="1" customFormat="1" ht="15" customHeight="1">
      <c r="B16" s="226"/>
      <c r="C16" s="227"/>
      <c r="D16" s="339" t="s">
        <v>1015</v>
      </c>
      <c r="E16" s="339"/>
      <c r="F16" s="339"/>
      <c r="G16" s="339"/>
      <c r="H16" s="339"/>
      <c r="I16" s="339"/>
      <c r="J16" s="339"/>
      <c r="K16" s="223"/>
    </row>
    <row r="17" spans="2:11" s="1" customFormat="1" ht="15" customHeight="1">
      <c r="B17" s="226"/>
      <c r="C17" s="227"/>
      <c r="D17" s="339" t="s">
        <v>1016</v>
      </c>
      <c r="E17" s="339"/>
      <c r="F17" s="339"/>
      <c r="G17" s="339"/>
      <c r="H17" s="339"/>
      <c r="I17" s="339"/>
      <c r="J17" s="339"/>
      <c r="K17" s="223"/>
    </row>
    <row r="18" spans="2:11" s="1" customFormat="1" ht="15" customHeight="1">
      <c r="B18" s="226"/>
      <c r="C18" s="227"/>
      <c r="D18" s="227"/>
      <c r="E18" s="229" t="s">
        <v>78</v>
      </c>
      <c r="F18" s="339" t="s">
        <v>1017</v>
      </c>
      <c r="G18" s="339"/>
      <c r="H18" s="339"/>
      <c r="I18" s="339"/>
      <c r="J18" s="339"/>
      <c r="K18" s="223"/>
    </row>
    <row r="19" spans="2:11" s="1" customFormat="1" ht="15" customHeight="1">
      <c r="B19" s="226"/>
      <c r="C19" s="227"/>
      <c r="D19" s="227"/>
      <c r="E19" s="229" t="s">
        <v>1018</v>
      </c>
      <c r="F19" s="339" t="s">
        <v>1019</v>
      </c>
      <c r="G19" s="339"/>
      <c r="H19" s="339"/>
      <c r="I19" s="339"/>
      <c r="J19" s="339"/>
      <c r="K19" s="223"/>
    </row>
    <row r="20" spans="2:11" s="1" customFormat="1" ht="15" customHeight="1">
      <c r="B20" s="226"/>
      <c r="C20" s="227"/>
      <c r="D20" s="227"/>
      <c r="E20" s="229" t="s">
        <v>1020</v>
      </c>
      <c r="F20" s="339" t="s">
        <v>1021</v>
      </c>
      <c r="G20" s="339"/>
      <c r="H20" s="339"/>
      <c r="I20" s="339"/>
      <c r="J20" s="339"/>
      <c r="K20" s="223"/>
    </row>
    <row r="21" spans="2:11" s="1" customFormat="1" ht="15" customHeight="1">
      <c r="B21" s="226"/>
      <c r="C21" s="227"/>
      <c r="D21" s="227"/>
      <c r="E21" s="229" t="s">
        <v>1022</v>
      </c>
      <c r="F21" s="339" t="s">
        <v>1023</v>
      </c>
      <c r="G21" s="339"/>
      <c r="H21" s="339"/>
      <c r="I21" s="339"/>
      <c r="J21" s="339"/>
      <c r="K21" s="223"/>
    </row>
    <row r="22" spans="2:11" s="1" customFormat="1" ht="15" customHeight="1">
      <c r="B22" s="226"/>
      <c r="C22" s="227"/>
      <c r="D22" s="227"/>
      <c r="E22" s="229" t="s">
        <v>1024</v>
      </c>
      <c r="F22" s="339" t="s">
        <v>1025</v>
      </c>
      <c r="G22" s="339"/>
      <c r="H22" s="339"/>
      <c r="I22" s="339"/>
      <c r="J22" s="339"/>
      <c r="K22" s="223"/>
    </row>
    <row r="23" spans="2:11" s="1" customFormat="1" ht="15" customHeight="1">
      <c r="B23" s="226"/>
      <c r="C23" s="227"/>
      <c r="D23" s="227"/>
      <c r="E23" s="229" t="s">
        <v>1026</v>
      </c>
      <c r="F23" s="339" t="s">
        <v>1027</v>
      </c>
      <c r="G23" s="339"/>
      <c r="H23" s="339"/>
      <c r="I23" s="339"/>
      <c r="J23" s="339"/>
      <c r="K23" s="223"/>
    </row>
    <row r="24" spans="2:11" s="1" customFormat="1" ht="12.75" customHeight="1">
      <c r="B24" s="226"/>
      <c r="C24" s="227"/>
      <c r="D24" s="227"/>
      <c r="E24" s="227"/>
      <c r="F24" s="227"/>
      <c r="G24" s="227"/>
      <c r="H24" s="227"/>
      <c r="I24" s="227"/>
      <c r="J24" s="227"/>
      <c r="K24" s="223"/>
    </row>
    <row r="25" spans="2:11" s="1" customFormat="1" ht="15" customHeight="1">
      <c r="B25" s="226"/>
      <c r="C25" s="339" t="s">
        <v>1028</v>
      </c>
      <c r="D25" s="339"/>
      <c r="E25" s="339"/>
      <c r="F25" s="339"/>
      <c r="G25" s="339"/>
      <c r="H25" s="339"/>
      <c r="I25" s="339"/>
      <c r="J25" s="339"/>
      <c r="K25" s="223"/>
    </row>
    <row r="26" spans="2:11" s="1" customFormat="1" ht="15" customHeight="1">
      <c r="B26" s="226"/>
      <c r="C26" s="339" t="s">
        <v>1029</v>
      </c>
      <c r="D26" s="339"/>
      <c r="E26" s="339"/>
      <c r="F26" s="339"/>
      <c r="G26" s="339"/>
      <c r="H26" s="339"/>
      <c r="I26" s="339"/>
      <c r="J26" s="339"/>
      <c r="K26" s="223"/>
    </row>
    <row r="27" spans="2:11" s="1" customFormat="1" ht="15" customHeight="1">
      <c r="B27" s="226"/>
      <c r="C27" s="225"/>
      <c r="D27" s="339" t="s">
        <v>1030</v>
      </c>
      <c r="E27" s="339"/>
      <c r="F27" s="339"/>
      <c r="G27" s="339"/>
      <c r="H27" s="339"/>
      <c r="I27" s="339"/>
      <c r="J27" s="339"/>
      <c r="K27" s="223"/>
    </row>
    <row r="28" spans="2:11" s="1" customFormat="1" ht="15" customHeight="1">
      <c r="B28" s="226"/>
      <c r="C28" s="227"/>
      <c r="D28" s="339" t="s">
        <v>1031</v>
      </c>
      <c r="E28" s="339"/>
      <c r="F28" s="339"/>
      <c r="G28" s="339"/>
      <c r="H28" s="339"/>
      <c r="I28" s="339"/>
      <c r="J28" s="339"/>
      <c r="K28" s="223"/>
    </row>
    <row r="29" spans="2:11" s="1" customFormat="1" ht="12.75" customHeight="1">
      <c r="B29" s="226"/>
      <c r="C29" s="227"/>
      <c r="D29" s="227"/>
      <c r="E29" s="227"/>
      <c r="F29" s="227"/>
      <c r="G29" s="227"/>
      <c r="H29" s="227"/>
      <c r="I29" s="227"/>
      <c r="J29" s="227"/>
      <c r="K29" s="223"/>
    </row>
    <row r="30" spans="2:11" s="1" customFormat="1" ht="15" customHeight="1">
      <c r="B30" s="226"/>
      <c r="C30" s="227"/>
      <c r="D30" s="339" t="s">
        <v>1032</v>
      </c>
      <c r="E30" s="339"/>
      <c r="F30" s="339"/>
      <c r="G30" s="339"/>
      <c r="H30" s="339"/>
      <c r="I30" s="339"/>
      <c r="J30" s="339"/>
      <c r="K30" s="223"/>
    </row>
    <row r="31" spans="2:11" s="1" customFormat="1" ht="15" customHeight="1">
      <c r="B31" s="226"/>
      <c r="C31" s="227"/>
      <c r="D31" s="339" t="s">
        <v>1033</v>
      </c>
      <c r="E31" s="339"/>
      <c r="F31" s="339"/>
      <c r="G31" s="339"/>
      <c r="H31" s="339"/>
      <c r="I31" s="339"/>
      <c r="J31" s="339"/>
      <c r="K31" s="223"/>
    </row>
    <row r="32" spans="2:11" s="1" customFormat="1" ht="12.75" customHeight="1">
      <c r="B32" s="226"/>
      <c r="C32" s="227"/>
      <c r="D32" s="227"/>
      <c r="E32" s="227"/>
      <c r="F32" s="227"/>
      <c r="G32" s="227"/>
      <c r="H32" s="227"/>
      <c r="I32" s="227"/>
      <c r="J32" s="227"/>
      <c r="K32" s="223"/>
    </row>
    <row r="33" spans="2:11" s="1" customFormat="1" ht="15" customHeight="1">
      <c r="B33" s="226"/>
      <c r="C33" s="227"/>
      <c r="D33" s="339" t="s">
        <v>1034</v>
      </c>
      <c r="E33" s="339"/>
      <c r="F33" s="339"/>
      <c r="G33" s="339"/>
      <c r="H33" s="339"/>
      <c r="I33" s="339"/>
      <c r="J33" s="339"/>
      <c r="K33" s="223"/>
    </row>
    <row r="34" spans="2:11" s="1" customFormat="1" ht="15" customHeight="1">
      <c r="B34" s="226"/>
      <c r="C34" s="227"/>
      <c r="D34" s="339" t="s">
        <v>1035</v>
      </c>
      <c r="E34" s="339"/>
      <c r="F34" s="339"/>
      <c r="G34" s="339"/>
      <c r="H34" s="339"/>
      <c r="I34" s="339"/>
      <c r="J34" s="339"/>
      <c r="K34" s="223"/>
    </row>
    <row r="35" spans="2:11" s="1" customFormat="1" ht="15" customHeight="1">
      <c r="B35" s="226"/>
      <c r="C35" s="227"/>
      <c r="D35" s="339" t="s">
        <v>1036</v>
      </c>
      <c r="E35" s="339"/>
      <c r="F35" s="339"/>
      <c r="G35" s="339"/>
      <c r="H35" s="339"/>
      <c r="I35" s="339"/>
      <c r="J35" s="339"/>
      <c r="K35" s="223"/>
    </row>
    <row r="36" spans="2:11" s="1" customFormat="1" ht="15" customHeight="1">
      <c r="B36" s="226"/>
      <c r="C36" s="227"/>
      <c r="D36" s="225"/>
      <c r="E36" s="228" t="s">
        <v>122</v>
      </c>
      <c r="F36" s="225"/>
      <c r="G36" s="339" t="s">
        <v>1037</v>
      </c>
      <c r="H36" s="339"/>
      <c r="I36" s="339"/>
      <c r="J36" s="339"/>
      <c r="K36" s="223"/>
    </row>
    <row r="37" spans="2:11" s="1" customFormat="1" ht="30.75" customHeight="1">
      <c r="B37" s="226"/>
      <c r="C37" s="227"/>
      <c r="D37" s="225"/>
      <c r="E37" s="228" t="s">
        <v>1038</v>
      </c>
      <c r="F37" s="225"/>
      <c r="G37" s="339" t="s">
        <v>1039</v>
      </c>
      <c r="H37" s="339"/>
      <c r="I37" s="339"/>
      <c r="J37" s="339"/>
      <c r="K37" s="223"/>
    </row>
    <row r="38" spans="2:11" s="1" customFormat="1" ht="15" customHeight="1">
      <c r="B38" s="226"/>
      <c r="C38" s="227"/>
      <c r="D38" s="225"/>
      <c r="E38" s="228" t="s">
        <v>52</v>
      </c>
      <c r="F38" s="225"/>
      <c r="G38" s="339" t="s">
        <v>1040</v>
      </c>
      <c r="H38" s="339"/>
      <c r="I38" s="339"/>
      <c r="J38" s="339"/>
      <c r="K38" s="223"/>
    </row>
    <row r="39" spans="2:11" s="1" customFormat="1" ht="15" customHeight="1">
      <c r="B39" s="226"/>
      <c r="C39" s="227"/>
      <c r="D39" s="225"/>
      <c r="E39" s="228" t="s">
        <v>53</v>
      </c>
      <c r="F39" s="225"/>
      <c r="G39" s="339" t="s">
        <v>1041</v>
      </c>
      <c r="H39" s="339"/>
      <c r="I39" s="339"/>
      <c r="J39" s="339"/>
      <c r="K39" s="223"/>
    </row>
    <row r="40" spans="2:11" s="1" customFormat="1" ht="15" customHeight="1">
      <c r="B40" s="226"/>
      <c r="C40" s="227"/>
      <c r="D40" s="225"/>
      <c r="E40" s="228" t="s">
        <v>123</v>
      </c>
      <c r="F40" s="225"/>
      <c r="G40" s="339" t="s">
        <v>1042</v>
      </c>
      <c r="H40" s="339"/>
      <c r="I40" s="339"/>
      <c r="J40" s="339"/>
      <c r="K40" s="223"/>
    </row>
    <row r="41" spans="2:11" s="1" customFormat="1" ht="15" customHeight="1">
      <c r="B41" s="226"/>
      <c r="C41" s="227"/>
      <c r="D41" s="225"/>
      <c r="E41" s="228" t="s">
        <v>124</v>
      </c>
      <c r="F41" s="225"/>
      <c r="G41" s="339" t="s">
        <v>1043</v>
      </c>
      <c r="H41" s="339"/>
      <c r="I41" s="339"/>
      <c r="J41" s="339"/>
      <c r="K41" s="223"/>
    </row>
    <row r="42" spans="2:11" s="1" customFormat="1" ht="15" customHeight="1">
      <c r="B42" s="226"/>
      <c r="C42" s="227"/>
      <c r="D42" s="225"/>
      <c r="E42" s="228" t="s">
        <v>1044</v>
      </c>
      <c r="F42" s="225"/>
      <c r="G42" s="339" t="s">
        <v>1045</v>
      </c>
      <c r="H42" s="339"/>
      <c r="I42" s="339"/>
      <c r="J42" s="339"/>
      <c r="K42" s="223"/>
    </row>
    <row r="43" spans="2:11" s="1" customFormat="1" ht="15" customHeight="1">
      <c r="B43" s="226"/>
      <c r="C43" s="227"/>
      <c r="D43" s="225"/>
      <c r="E43" s="228"/>
      <c r="F43" s="225"/>
      <c r="G43" s="339" t="s">
        <v>1046</v>
      </c>
      <c r="H43" s="339"/>
      <c r="I43" s="339"/>
      <c r="J43" s="339"/>
      <c r="K43" s="223"/>
    </row>
    <row r="44" spans="2:11" s="1" customFormat="1" ht="15" customHeight="1">
      <c r="B44" s="226"/>
      <c r="C44" s="227"/>
      <c r="D44" s="225"/>
      <c r="E44" s="228" t="s">
        <v>1047</v>
      </c>
      <c r="F44" s="225"/>
      <c r="G44" s="339" t="s">
        <v>1048</v>
      </c>
      <c r="H44" s="339"/>
      <c r="I44" s="339"/>
      <c r="J44" s="339"/>
      <c r="K44" s="223"/>
    </row>
    <row r="45" spans="2:11" s="1" customFormat="1" ht="15" customHeight="1">
      <c r="B45" s="226"/>
      <c r="C45" s="227"/>
      <c r="D45" s="225"/>
      <c r="E45" s="228" t="s">
        <v>126</v>
      </c>
      <c r="F45" s="225"/>
      <c r="G45" s="339" t="s">
        <v>1049</v>
      </c>
      <c r="H45" s="339"/>
      <c r="I45" s="339"/>
      <c r="J45" s="339"/>
      <c r="K45" s="223"/>
    </row>
    <row r="46" spans="2:11" s="1" customFormat="1" ht="12.75" customHeight="1">
      <c r="B46" s="226"/>
      <c r="C46" s="227"/>
      <c r="D46" s="225"/>
      <c r="E46" s="225"/>
      <c r="F46" s="225"/>
      <c r="G46" s="225"/>
      <c r="H46" s="225"/>
      <c r="I46" s="225"/>
      <c r="J46" s="225"/>
      <c r="K46" s="223"/>
    </row>
    <row r="47" spans="2:11" s="1" customFormat="1" ht="15" customHeight="1">
      <c r="B47" s="226"/>
      <c r="C47" s="227"/>
      <c r="D47" s="339" t="s">
        <v>1050</v>
      </c>
      <c r="E47" s="339"/>
      <c r="F47" s="339"/>
      <c r="G47" s="339"/>
      <c r="H47" s="339"/>
      <c r="I47" s="339"/>
      <c r="J47" s="339"/>
      <c r="K47" s="223"/>
    </row>
    <row r="48" spans="2:11" s="1" customFormat="1" ht="15" customHeight="1">
      <c r="B48" s="226"/>
      <c r="C48" s="227"/>
      <c r="D48" s="227"/>
      <c r="E48" s="339" t="s">
        <v>1051</v>
      </c>
      <c r="F48" s="339"/>
      <c r="G48" s="339"/>
      <c r="H48" s="339"/>
      <c r="I48" s="339"/>
      <c r="J48" s="339"/>
      <c r="K48" s="223"/>
    </row>
    <row r="49" spans="2:11" s="1" customFormat="1" ht="15" customHeight="1">
      <c r="B49" s="226"/>
      <c r="C49" s="227"/>
      <c r="D49" s="227"/>
      <c r="E49" s="339" t="s">
        <v>1052</v>
      </c>
      <c r="F49" s="339"/>
      <c r="G49" s="339"/>
      <c r="H49" s="339"/>
      <c r="I49" s="339"/>
      <c r="J49" s="339"/>
      <c r="K49" s="223"/>
    </row>
    <row r="50" spans="2:11" s="1" customFormat="1" ht="15" customHeight="1">
      <c r="B50" s="226"/>
      <c r="C50" s="227"/>
      <c r="D50" s="227"/>
      <c r="E50" s="339" t="s">
        <v>1053</v>
      </c>
      <c r="F50" s="339"/>
      <c r="G50" s="339"/>
      <c r="H50" s="339"/>
      <c r="I50" s="339"/>
      <c r="J50" s="339"/>
      <c r="K50" s="223"/>
    </row>
    <row r="51" spans="2:11" s="1" customFormat="1" ht="15" customHeight="1">
      <c r="B51" s="226"/>
      <c r="C51" s="227"/>
      <c r="D51" s="339" t="s">
        <v>1054</v>
      </c>
      <c r="E51" s="339"/>
      <c r="F51" s="339"/>
      <c r="G51" s="339"/>
      <c r="H51" s="339"/>
      <c r="I51" s="339"/>
      <c r="J51" s="339"/>
      <c r="K51" s="223"/>
    </row>
    <row r="52" spans="2:11" s="1" customFormat="1" ht="25.5" customHeight="1">
      <c r="B52" s="222"/>
      <c r="C52" s="341" t="s">
        <v>1055</v>
      </c>
      <c r="D52" s="341"/>
      <c r="E52" s="341"/>
      <c r="F52" s="341"/>
      <c r="G52" s="341"/>
      <c r="H52" s="341"/>
      <c r="I52" s="341"/>
      <c r="J52" s="341"/>
      <c r="K52" s="223"/>
    </row>
    <row r="53" spans="2:11" s="1" customFormat="1" ht="5.25" customHeight="1">
      <c r="B53" s="222"/>
      <c r="C53" s="224"/>
      <c r="D53" s="224"/>
      <c r="E53" s="224"/>
      <c r="F53" s="224"/>
      <c r="G53" s="224"/>
      <c r="H53" s="224"/>
      <c r="I53" s="224"/>
      <c r="J53" s="224"/>
      <c r="K53" s="223"/>
    </row>
    <row r="54" spans="2:11" s="1" customFormat="1" ht="15" customHeight="1">
      <c r="B54" s="222"/>
      <c r="C54" s="339" t="s">
        <v>1056</v>
      </c>
      <c r="D54" s="339"/>
      <c r="E54" s="339"/>
      <c r="F54" s="339"/>
      <c r="G54" s="339"/>
      <c r="H54" s="339"/>
      <c r="I54" s="339"/>
      <c r="J54" s="339"/>
      <c r="K54" s="223"/>
    </row>
    <row r="55" spans="2:11" s="1" customFormat="1" ht="15" customHeight="1">
      <c r="B55" s="222"/>
      <c r="C55" s="339" t="s">
        <v>1057</v>
      </c>
      <c r="D55" s="339"/>
      <c r="E55" s="339"/>
      <c r="F55" s="339"/>
      <c r="G55" s="339"/>
      <c r="H55" s="339"/>
      <c r="I55" s="339"/>
      <c r="J55" s="339"/>
      <c r="K55" s="223"/>
    </row>
    <row r="56" spans="2:11" s="1" customFormat="1" ht="12.75" customHeight="1">
      <c r="B56" s="222"/>
      <c r="C56" s="225"/>
      <c r="D56" s="225"/>
      <c r="E56" s="225"/>
      <c r="F56" s="225"/>
      <c r="G56" s="225"/>
      <c r="H56" s="225"/>
      <c r="I56" s="225"/>
      <c r="J56" s="225"/>
      <c r="K56" s="223"/>
    </row>
    <row r="57" spans="2:11" s="1" customFormat="1" ht="15" customHeight="1">
      <c r="B57" s="222"/>
      <c r="C57" s="339" t="s">
        <v>1058</v>
      </c>
      <c r="D57" s="339"/>
      <c r="E57" s="339"/>
      <c r="F57" s="339"/>
      <c r="G57" s="339"/>
      <c r="H57" s="339"/>
      <c r="I57" s="339"/>
      <c r="J57" s="339"/>
      <c r="K57" s="223"/>
    </row>
    <row r="58" spans="2:11" s="1" customFormat="1" ht="15" customHeight="1">
      <c r="B58" s="222"/>
      <c r="C58" s="227"/>
      <c r="D58" s="339" t="s">
        <v>1059</v>
      </c>
      <c r="E58" s="339"/>
      <c r="F58" s="339"/>
      <c r="G58" s="339"/>
      <c r="H58" s="339"/>
      <c r="I58" s="339"/>
      <c r="J58" s="339"/>
      <c r="K58" s="223"/>
    </row>
    <row r="59" spans="2:11" s="1" customFormat="1" ht="15" customHeight="1">
      <c r="B59" s="222"/>
      <c r="C59" s="227"/>
      <c r="D59" s="339" t="s">
        <v>1060</v>
      </c>
      <c r="E59" s="339"/>
      <c r="F59" s="339"/>
      <c r="G59" s="339"/>
      <c r="H59" s="339"/>
      <c r="I59" s="339"/>
      <c r="J59" s="339"/>
      <c r="K59" s="223"/>
    </row>
    <row r="60" spans="2:11" s="1" customFormat="1" ht="15" customHeight="1">
      <c r="B60" s="222"/>
      <c r="C60" s="227"/>
      <c r="D60" s="339" t="s">
        <v>1061</v>
      </c>
      <c r="E60" s="339"/>
      <c r="F60" s="339"/>
      <c r="G60" s="339"/>
      <c r="H60" s="339"/>
      <c r="I60" s="339"/>
      <c r="J60" s="339"/>
      <c r="K60" s="223"/>
    </row>
    <row r="61" spans="2:11" s="1" customFormat="1" ht="15" customHeight="1">
      <c r="B61" s="222"/>
      <c r="C61" s="227"/>
      <c r="D61" s="339" t="s">
        <v>1062</v>
      </c>
      <c r="E61" s="339"/>
      <c r="F61" s="339"/>
      <c r="G61" s="339"/>
      <c r="H61" s="339"/>
      <c r="I61" s="339"/>
      <c r="J61" s="339"/>
      <c r="K61" s="223"/>
    </row>
    <row r="62" spans="2:11" s="1" customFormat="1" ht="15" customHeight="1">
      <c r="B62" s="222"/>
      <c r="C62" s="227"/>
      <c r="D62" s="343" t="s">
        <v>1063</v>
      </c>
      <c r="E62" s="343"/>
      <c r="F62" s="343"/>
      <c r="G62" s="343"/>
      <c r="H62" s="343"/>
      <c r="I62" s="343"/>
      <c r="J62" s="343"/>
      <c r="K62" s="223"/>
    </row>
    <row r="63" spans="2:11" s="1" customFormat="1" ht="15" customHeight="1">
      <c r="B63" s="222"/>
      <c r="C63" s="227"/>
      <c r="D63" s="339" t="s">
        <v>1064</v>
      </c>
      <c r="E63" s="339"/>
      <c r="F63" s="339"/>
      <c r="G63" s="339"/>
      <c r="H63" s="339"/>
      <c r="I63" s="339"/>
      <c r="J63" s="339"/>
      <c r="K63" s="223"/>
    </row>
    <row r="64" spans="2:11" s="1" customFormat="1" ht="12.75" customHeight="1">
      <c r="B64" s="222"/>
      <c r="C64" s="227"/>
      <c r="D64" s="227"/>
      <c r="E64" s="230"/>
      <c r="F64" s="227"/>
      <c r="G64" s="227"/>
      <c r="H64" s="227"/>
      <c r="I64" s="227"/>
      <c r="J64" s="227"/>
      <c r="K64" s="223"/>
    </row>
    <row r="65" spans="2:11" s="1" customFormat="1" ht="15" customHeight="1">
      <c r="B65" s="222"/>
      <c r="C65" s="227"/>
      <c r="D65" s="339" t="s">
        <v>1065</v>
      </c>
      <c r="E65" s="339"/>
      <c r="F65" s="339"/>
      <c r="G65" s="339"/>
      <c r="H65" s="339"/>
      <c r="I65" s="339"/>
      <c r="J65" s="339"/>
      <c r="K65" s="223"/>
    </row>
    <row r="66" spans="2:11" s="1" customFormat="1" ht="15" customHeight="1">
      <c r="B66" s="222"/>
      <c r="C66" s="227"/>
      <c r="D66" s="343" t="s">
        <v>1066</v>
      </c>
      <c r="E66" s="343"/>
      <c r="F66" s="343"/>
      <c r="G66" s="343"/>
      <c r="H66" s="343"/>
      <c r="I66" s="343"/>
      <c r="J66" s="343"/>
      <c r="K66" s="223"/>
    </row>
    <row r="67" spans="2:11" s="1" customFormat="1" ht="15" customHeight="1">
      <c r="B67" s="222"/>
      <c r="C67" s="227"/>
      <c r="D67" s="339" t="s">
        <v>1067</v>
      </c>
      <c r="E67" s="339"/>
      <c r="F67" s="339"/>
      <c r="G67" s="339"/>
      <c r="H67" s="339"/>
      <c r="I67" s="339"/>
      <c r="J67" s="339"/>
      <c r="K67" s="223"/>
    </row>
    <row r="68" spans="2:11" s="1" customFormat="1" ht="15" customHeight="1">
      <c r="B68" s="222"/>
      <c r="C68" s="227"/>
      <c r="D68" s="339" t="s">
        <v>1068</v>
      </c>
      <c r="E68" s="339"/>
      <c r="F68" s="339"/>
      <c r="G68" s="339"/>
      <c r="H68" s="339"/>
      <c r="I68" s="339"/>
      <c r="J68" s="339"/>
      <c r="K68" s="223"/>
    </row>
    <row r="69" spans="2:11" s="1" customFormat="1" ht="15" customHeight="1">
      <c r="B69" s="222"/>
      <c r="C69" s="227"/>
      <c r="D69" s="339" t="s">
        <v>1069</v>
      </c>
      <c r="E69" s="339"/>
      <c r="F69" s="339"/>
      <c r="G69" s="339"/>
      <c r="H69" s="339"/>
      <c r="I69" s="339"/>
      <c r="J69" s="339"/>
      <c r="K69" s="223"/>
    </row>
    <row r="70" spans="2:11" s="1" customFormat="1" ht="15" customHeight="1">
      <c r="B70" s="222"/>
      <c r="C70" s="227"/>
      <c r="D70" s="339" t="s">
        <v>1070</v>
      </c>
      <c r="E70" s="339"/>
      <c r="F70" s="339"/>
      <c r="G70" s="339"/>
      <c r="H70" s="339"/>
      <c r="I70" s="339"/>
      <c r="J70" s="339"/>
      <c r="K70" s="223"/>
    </row>
    <row r="71" spans="2:11" s="1" customFormat="1" ht="12.75" customHeight="1">
      <c r="B71" s="231"/>
      <c r="C71" s="232"/>
      <c r="D71" s="232"/>
      <c r="E71" s="232"/>
      <c r="F71" s="232"/>
      <c r="G71" s="232"/>
      <c r="H71" s="232"/>
      <c r="I71" s="232"/>
      <c r="J71" s="232"/>
      <c r="K71" s="233"/>
    </row>
    <row r="72" spans="2:11" s="1" customFormat="1" ht="18.75" customHeight="1">
      <c r="B72" s="234"/>
      <c r="C72" s="234"/>
      <c r="D72" s="234"/>
      <c r="E72" s="234"/>
      <c r="F72" s="234"/>
      <c r="G72" s="234"/>
      <c r="H72" s="234"/>
      <c r="I72" s="234"/>
      <c r="J72" s="234"/>
      <c r="K72" s="235"/>
    </row>
    <row r="73" spans="2:11" s="1" customFormat="1" ht="18.75" customHeight="1">
      <c r="B73" s="235"/>
      <c r="C73" s="235"/>
      <c r="D73" s="235"/>
      <c r="E73" s="235"/>
      <c r="F73" s="235"/>
      <c r="G73" s="235"/>
      <c r="H73" s="235"/>
      <c r="I73" s="235"/>
      <c r="J73" s="235"/>
      <c r="K73" s="235"/>
    </row>
    <row r="74" spans="2:11" s="1" customFormat="1" ht="7.5" customHeight="1">
      <c r="B74" s="236"/>
      <c r="C74" s="237"/>
      <c r="D74" s="237"/>
      <c r="E74" s="237"/>
      <c r="F74" s="237"/>
      <c r="G74" s="237"/>
      <c r="H74" s="237"/>
      <c r="I74" s="237"/>
      <c r="J74" s="237"/>
      <c r="K74" s="238"/>
    </row>
    <row r="75" spans="2:11" s="1" customFormat="1" ht="45" customHeight="1">
      <c r="B75" s="239"/>
      <c r="C75" s="342" t="s">
        <v>1071</v>
      </c>
      <c r="D75" s="342"/>
      <c r="E75" s="342"/>
      <c r="F75" s="342"/>
      <c r="G75" s="342"/>
      <c r="H75" s="342"/>
      <c r="I75" s="342"/>
      <c r="J75" s="342"/>
      <c r="K75" s="240"/>
    </row>
    <row r="76" spans="2:11" s="1" customFormat="1" ht="17.25" customHeight="1">
      <c r="B76" s="239"/>
      <c r="C76" s="241" t="s">
        <v>1072</v>
      </c>
      <c r="D76" s="241"/>
      <c r="E76" s="241"/>
      <c r="F76" s="241" t="s">
        <v>1073</v>
      </c>
      <c r="G76" s="242"/>
      <c r="H76" s="241" t="s">
        <v>53</v>
      </c>
      <c r="I76" s="241" t="s">
        <v>56</v>
      </c>
      <c r="J76" s="241" t="s">
        <v>1074</v>
      </c>
      <c r="K76" s="240"/>
    </row>
    <row r="77" spans="2:11" s="1" customFormat="1" ht="17.25" customHeight="1">
      <c r="B77" s="239"/>
      <c r="C77" s="243" t="s">
        <v>1075</v>
      </c>
      <c r="D77" s="243"/>
      <c r="E77" s="243"/>
      <c r="F77" s="244" t="s">
        <v>1076</v>
      </c>
      <c r="G77" s="245"/>
      <c r="H77" s="243"/>
      <c r="I77" s="243"/>
      <c r="J77" s="243" t="s">
        <v>1077</v>
      </c>
      <c r="K77" s="240"/>
    </row>
    <row r="78" spans="2:11" s="1" customFormat="1" ht="5.25" customHeight="1">
      <c r="B78" s="239"/>
      <c r="C78" s="246"/>
      <c r="D78" s="246"/>
      <c r="E78" s="246"/>
      <c r="F78" s="246"/>
      <c r="G78" s="247"/>
      <c r="H78" s="246"/>
      <c r="I78" s="246"/>
      <c r="J78" s="246"/>
      <c r="K78" s="240"/>
    </row>
    <row r="79" spans="2:11" s="1" customFormat="1" ht="15" customHeight="1">
      <c r="B79" s="239"/>
      <c r="C79" s="228" t="s">
        <v>52</v>
      </c>
      <c r="D79" s="248"/>
      <c r="E79" s="248"/>
      <c r="F79" s="249" t="s">
        <v>1078</v>
      </c>
      <c r="G79" s="250"/>
      <c r="H79" s="228" t="s">
        <v>1079</v>
      </c>
      <c r="I79" s="228" t="s">
        <v>1080</v>
      </c>
      <c r="J79" s="228">
        <v>20</v>
      </c>
      <c r="K79" s="240"/>
    </row>
    <row r="80" spans="2:11" s="1" customFormat="1" ht="15" customHeight="1">
      <c r="B80" s="239"/>
      <c r="C80" s="228" t="s">
        <v>1081</v>
      </c>
      <c r="D80" s="228"/>
      <c r="E80" s="228"/>
      <c r="F80" s="249" t="s">
        <v>1078</v>
      </c>
      <c r="G80" s="250"/>
      <c r="H80" s="228" t="s">
        <v>1082</v>
      </c>
      <c r="I80" s="228" t="s">
        <v>1080</v>
      </c>
      <c r="J80" s="228">
        <v>120</v>
      </c>
      <c r="K80" s="240"/>
    </row>
    <row r="81" spans="2:11" s="1" customFormat="1" ht="15" customHeight="1">
      <c r="B81" s="251"/>
      <c r="C81" s="228" t="s">
        <v>1083</v>
      </c>
      <c r="D81" s="228"/>
      <c r="E81" s="228"/>
      <c r="F81" s="249" t="s">
        <v>1084</v>
      </c>
      <c r="G81" s="250"/>
      <c r="H81" s="228" t="s">
        <v>1085</v>
      </c>
      <c r="I81" s="228" t="s">
        <v>1080</v>
      </c>
      <c r="J81" s="228">
        <v>50</v>
      </c>
      <c r="K81" s="240"/>
    </row>
    <row r="82" spans="2:11" s="1" customFormat="1" ht="15" customHeight="1">
      <c r="B82" s="251"/>
      <c r="C82" s="228" t="s">
        <v>1086</v>
      </c>
      <c r="D82" s="228"/>
      <c r="E82" s="228"/>
      <c r="F82" s="249" t="s">
        <v>1078</v>
      </c>
      <c r="G82" s="250"/>
      <c r="H82" s="228" t="s">
        <v>1087</v>
      </c>
      <c r="I82" s="228" t="s">
        <v>1088</v>
      </c>
      <c r="J82" s="228"/>
      <c r="K82" s="240"/>
    </row>
    <row r="83" spans="2:11" s="1" customFormat="1" ht="15" customHeight="1">
      <c r="B83" s="251"/>
      <c r="C83" s="252" t="s">
        <v>1089</v>
      </c>
      <c r="D83" s="252"/>
      <c r="E83" s="252"/>
      <c r="F83" s="253" t="s">
        <v>1084</v>
      </c>
      <c r="G83" s="252"/>
      <c r="H83" s="252" t="s">
        <v>1090</v>
      </c>
      <c r="I83" s="252" t="s">
        <v>1080</v>
      </c>
      <c r="J83" s="252">
        <v>15</v>
      </c>
      <c r="K83" s="240"/>
    </row>
    <row r="84" spans="2:11" s="1" customFormat="1" ht="15" customHeight="1">
      <c r="B84" s="251"/>
      <c r="C84" s="252" t="s">
        <v>1091</v>
      </c>
      <c r="D84" s="252"/>
      <c r="E84" s="252"/>
      <c r="F84" s="253" t="s">
        <v>1084</v>
      </c>
      <c r="G84" s="252"/>
      <c r="H84" s="252" t="s">
        <v>1092</v>
      </c>
      <c r="I84" s="252" t="s">
        <v>1080</v>
      </c>
      <c r="J84" s="252">
        <v>15</v>
      </c>
      <c r="K84" s="240"/>
    </row>
    <row r="85" spans="2:11" s="1" customFormat="1" ht="15" customHeight="1">
      <c r="B85" s="251"/>
      <c r="C85" s="252" t="s">
        <v>1093</v>
      </c>
      <c r="D85" s="252"/>
      <c r="E85" s="252"/>
      <c r="F85" s="253" t="s">
        <v>1084</v>
      </c>
      <c r="G85" s="252"/>
      <c r="H85" s="252" t="s">
        <v>1094</v>
      </c>
      <c r="I85" s="252" t="s">
        <v>1080</v>
      </c>
      <c r="J85" s="252">
        <v>20</v>
      </c>
      <c r="K85" s="240"/>
    </row>
    <row r="86" spans="2:11" s="1" customFormat="1" ht="15" customHeight="1">
      <c r="B86" s="251"/>
      <c r="C86" s="252" t="s">
        <v>1095</v>
      </c>
      <c r="D86" s="252"/>
      <c r="E86" s="252"/>
      <c r="F86" s="253" t="s">
        <v>1084</v>
      </c>
      <c r="G86" s="252"/>
      <c r="H86" s="252" t="s">
        <v>1096</v>
      </c>
      <c r="I86" s="252" t="s">
        <v>1080</v>
      </c>
      <c r="J86" s="252">
        <v>20</v>
      </c>
      <c r="K86" s="240"/>
    </row>
    <row r="87" spans="2:11" s="1" customFormat="1" ht="15" customHeight="1">
      <c r="B87" s="251"/>
      <c r="C87" s="228" t="s">
        <v>1097</v>
      </c>
      <c r="D87" s="228"/>
      <c r="E87" s="228"/>
      <c r="F87" s="249" t="s">
        <v>1084</v>
      </c>
      <c r="G87" s="250"/>
      <c r="H87" s="228" t="s">
        <v>1098</v>
      </c>
      <c r="I87" s="228" t="s">
        <v>1080</v>
      </c>
      <c r="J87" s="228">
        <v>50</v>
      </c>
      <c r="K87" s="240"/>
    </row>
    <row r="88" spans="2:11" s="1" customFormat="1" ht="15" customHeight="1">
      <c r="B88" s="251"/>
      <c r="C88" s="228" t="s">
        <v>1099</v>
      </c>
      <c r="D88" s="228"/>
      <c r="E88" s="228"/>
      <c r="F88" s="249" t="s">
        <v>1084</v>
      </c>
      <c r="G88" s="250"/>
      <c r="H88" s="228" t="s">
        <v>1100</v>
      </c>
      <c r="I88" s="228" t="s">
        <v>1080</v>
      </c>
      <c r="J88" s="228">
        <v>20</v>
      </c>
      <c r="K88" s="240"/>
    </row>
    <row r="89" spans="2:11" s="1" customFormat="1" ht="15" customHeight="1">
      <c r="B89" s="251"/>
      <c r="C89" s="228" t="s">
        <v>1101</v>
      </c>
      <c r="D89" s="228"/>
      <c r="E89" s="228"/>
      <c r="F89" s="249" t="s">
        <v>1084</v>
      </c>
      <c r="G89" s="250"/>
      <c r="H89" s="228" t="s">
        <v>1102</v>
      </c>
      <c r="I89" s="228" t="s">
        <v>1080</v>
      </c>
      <c r="J89" s="228">
        <v>20</v>
      </c>
      <c r="K89" s="240"/>
    </row>
    <row r="90" spans="2:11" s="1" customFormat="1" ht="15" customHeight="1">
      <c r="B90" s="251"/>
      <c r="C90" s="228" t="s">
        <v>1103</v>
      </c>
      <c r="D90" s="228"/>
      <c r="E90" s="228"/>
      <c r="F90" s="249" t="s">
        <v>1084</v>
      </c>
      <c r="G90" s="250"/>
      <c r="H90" s="228" t="s">
        <v>1104</v>
      </c>
      <c r="I90" s="228" t="s">
        <v>1080</v>
      </c>
      <c r="J90" s="228">
        <v>50</v>
      </c>
      <c r="K90" s="240"/>
    </row>
    <row r="91" spans="2:11" s="1" customFormat="1" ht="15" customHeight="1">
      <c r="B91" s="251"/>
      <c r="C91" s="228" t="s">
        <v>1105</v>
      </c>
      <c r="D91" s="228"/>
      <c r="E91" s="228"/>
      <c r="F91" s="249" t="s">
        <v>1084</v>
      </c>
      <c r="G91" s="250"/>
      <c r="H91" s="228" t="s">
        <v>1105</v>
      </c>
      <c r="I91" s="228" t="s">
        <v>1080</v>
      </c>
      <c r="J91" s="228">
        <v>50</v>
      </c>
      <c r="K91" s="240"/>
    </row>
    <row r="92" spans="2:11" s="1" customFormat="1" ht="15" customHeight="1">
      <c r="B92" s="251"/>
      <c r="C92" s="228" t="s">
        <v>1106</v>
      </c>
      <c r="D92" s="228"/>
      <c r="E92" s="228"/>
      <c r="F92" s="249" t="s">
        <v>1084</v>
      </c>
      <c r="G92" s="250"/>
      <c r="H92" s="228" t="s">
        <v>1107</v>
      </c>
      <c r="I92" s="228" t="s">
        <v>1080</v>
      </c>
      <c r="J92" s="228">
        <v>255</v>
      </c>
      <c r="K92" s="240"/>
    </row>
    <row r="93" spans="2:11" s="1" customFormat="1" ht="15" customHeight="1">
      <c r="B93" s="251"/>
      <c r="C93" s="228" t="s">
        <v>1108</v>
      </c>
      <c r="D93" s="228"/>
      <c r="E93" s="228"/>
      <c r="F93" s="249" t="s">
        <v>1078</v>
      </c>
      <c r="G93" s="250"/>
      <c r="H93" s="228" t="s">
        <v>1109</v>
      </c>
      <c r="I93" s="228" t="s">
        <v>1110</v>
      </c>
      <c r="J93" s="228"/>
      <c r="K93" s="240"/>
    </row>
    <row r="94" spans="2:11" s="1" customFormat="1" ht="15" customHeight="1">
      <c r="B94" s="251"/>
      <c r="C94" s="228" t="s">
        <v>1111</v>
      </c>
      <c r="D94" s="228"/>
      <c r="E94" s="228"/>
      <c r="F94" s="249" t="s">
        <v>1078</v>
      </c>
      <c r="G94" s="250"/>
      <c r="H94" s="228" t="s">
        <v>1112</v>
      </c>
      <c r="I94" s="228" t="s">
        <v>1113</v>
      </c>
      <c r="J94" s="228"/>
      <c r="K94" s="240"/>
    </row>
    <row r="95" spans="2:11" s="1" customFormat="1" ht="15" customHeight="1">
      <c r="B95" s="251"/>
      <c r="C95" s="228" t="s">
        <v>1114</v>
      </c>
      <c r="D95" s="228"/>
      <c r="E95" s="228"/>
      <c r="F95" s="249" t="s">
        <v>1078</v>
      </c>
      <c r="G95" s="250"/>
      <c r="H95" s="228" t="s">
        <v>1114</v>
      </c>
      <c r="I95" s="228" t="s">
        <v>1113</v>
      </c>
      <c r="J95" s="228"/>
      <c r="K95" s="240"/>
    </row>
    <row r="96" spans="2:11" s="1" customFormat="1" ht="15" customHeight="1">
      <c r="B96" s="251"/>
      <c r="C96" s="228" t="s">
        <v>37</v>
      </c>
      <c r="D96" s="228"/>
      <c r="E96" s="228"/>
      <c r="F96" s="249" t="s">
        <v>1078</v>
      </c>
      <c r="G96" s="250"/>
      <c r="H96" s="228" t="s">
        <v>1115</v>
      </c>
      <c r="I96" s="228" t="s">
        <v>1113</v>
      </c>
      <c r="J96" s="228"/>
      <c r="K96" s="240"/>
    </row>
    <row r="97" spans="2:11" s="1" customFormat="1" ht="15" customHeight="1">
      <c r="B97" s="251"/>
      <c r="C97" s="228" t="s">
        <v>47</v>
      </c>
      <c r="D97" s="228"/>
      <c r="E97" s="228"/>
      <c r="F97" s="249" t="s">
        <v>1078</v>
      </c>
      <c r="G97" s="250"/>
      <c r="H97" s="228" t="s">
        <v>1116</v>
      </c>
      <c r="I97" s="228" t="s">
        <v>1113</v>
      </c>
      <c r="J97" s="228"/>
      <c r="K97" s="240"/>
    </row>
    <row r="98" spans="2:11" s="1" customFormat="1" ht="15" customHeight="1">
      <c r="B98" s="254"/>
      <c r="C98" s="255"/>
      <c r="D98" s="255"/>
      <c r="E98" s="255"/>
      <c r="F98" s="255"/>
      <c r="G98" s="255"/>
      <c r="H98" s="255"/>
      <c r="I98" s="255"/>
      <c r="J98" s="255"/>
      <c r="K98" s="256"/>
    </row>
    <row r="99" spans="2:11" s="1" customFormat="1" ht="18.75" customHeight="1">
      <c r="B99" s="257"/>
      <c r="C99" s="258"/>
      <c r="D99" s="258"/>
      <c r="E99" s="258"/>
      <c r="F99" s="258"/>
      <c r="G99" s="258"/>
      <c r="H99" s="258"/>
      <c r="I99" s="258"/>
      <c r="J99" s="258"/>
      <c r="K99" s="257"/>
    </row>
    <row r="100" spans="2:11" s="1" customFormat="1" ht="18.75" customHeight="1">
      <c r="B100" s="235"/>
      <c r="C100" s="235"/>
      <c r="D100" s="235"/>
      <c r="E100" s="235"/>
      <c r="F100" s="235"/>
      <c r="G100" s="235"/>
      <c r="H100" s="235"/>
      <c r="I100" s="235"/>
      <c r="J100" s="235"/>
      <c r="K100" s="235"/>
    </row>
    <row r="101" spans="2:11" s="1" customFormat="1" ht="7.5" customHeight="1">
      <c r="B101" s="236"/>
      <c r="C101" s="237"/>
      <c r="D101" s="237"/>
      <c r="E101" s="237"/>
      <c r="F101" s="237"/>
      <c r="G101" s="237"/>
      <c r="H101" s="237"/>
      <c r="I101" s="237"/>
      <c r="J101" s="237"/>
      <c r="K101" s="238"/>
    </row>
    <row r="102" spans="2:11" s="1" customFormat="1" ht="45" customHeight="1">
      <c r="B102" s="239"/>
      <c r="C102" s="342" t="s">
        <v>1117</v>
      </c>
      <c r="D102" s="342"/>
      <c r="E102" s="342"/>
      <c r="F102" s="342"/>
      <c r="G102" s="342"/>
      <c r="H102" s="342"/>
      <c r="I102" s="342"/>
      <c r="J102" s="342"/>
      <c r="K102" s="240"/>
    </row>
    <row r="103" spans="2:11" s="1" customFormat="1" ht="17.25" customHeight="1">
      <c r="B103" s="239"/>
      <c r="C103" s="241" t="s">
        <v>1072</v>
      </c>
      <c r="D103" s="241"/>
      <c r="E103" s="241"/>
      <c r="F103" s="241" t="s">
        <v>1073</v>
      </c>
      <c r="G103" s="242"/>
      <c r="H103" s="241" t="s">
        <v>53</v>
      </c>
      <c r="I103" s="241" t="s">
        <v>56</v>
      </c>
      <c r="J103" s="241" t="s">
        <v>1074</v>
      </c>
      <c r="K103" s="240"/>
    </row>
    <row r="104" spans="2:11" s="1" customFormat="1" ht="17.25" customHeight="1">
      <c r="B104" s="239"/>
      <c r="C104" s="243" t="s">
        <v>1075</v>
      </c>
      <c r="D104" s="243"/>
      <c r="E104" s="243"/>
      <c r="F104" s="244" t="s">
        <v>1076</v>
      </c>
      <c r="G104" s="245"/>
      <c r="H104" s="243"/>
      <c r="I104" s="243"/>
      <c r="J104" s="243" t="s">
        <v>1077</v>
      </c>
      <c r="K104" s="240"/>
    </row>
    <row r="105" spans="2:11" s="1" customFormat="1" ht="5.25" customHeight="1">
      <c r="B105" s="239"/>
      <c r="C105" s="241"/>
      <c r="D105" s="241"/>
      <c r="E105" s="241"/>
      <c r="F105" s="241"/>
      <c r="G105" s="259"/>
      <c r="H105" s="241"/>
      <c r="I105" s="241"/>
      <c r="J105" s="241"/>
      <c r="K105" s="240"/>
    </row>
    <row r="106" spans="2:11" s="1" customFormat="1" ht="15" customHeight="1">
      <c r="B106" s="239"/>
      <c r="C106" s="228" t="s">
        <v>52</v>
      </c>
      <c r="D106" s="248"/>
      <c r="E106" s="248"/>
      <c r="F106" s="249" t="s">
        <v>1078</v>
      </c>
      <c r="G106" s="228"/>
      <c r="H106" s="228" t="s">
        <v>1118</v>
      </c>
      <c r="I106" s="228" t="s">
        <v>1080</v>
      </c>
      <c r="J106" s="228">
        <v>20</v>
      </c>
      <c r="K106" s="240"/>
    </row>
    <row r="107" spans="2:11" s="1" customFormat="1" ht="15" customHeight="1">
      <c r="B107" s="239"/>
      <c r="C107" s="228" t="s">
        <v>1081</v>
      </c>
      <c r="D107" s="228"/>
      <c r="E107" s="228"/>
      <c r="F107" s="249" t="s">
        <v>1078</v>
      </c>
      <c r="G107" s="228"/>
      <c r="H107" s="228" t="s">
        <v>1118</v>
      </c>
      <c r="I107" s="228" t="s">
        <v>1080</v>
      </c>
      <c r="J107" s="228">
        <v>120</v>
      </c>
      <c r="K107" s="240"/>
    </row>
    <row r="108" spans="2:11" s="1" customFormat="1" ht="15" customHeight="1">
      <c r="B108" s="251"/>
      <c r="C108" s="228" t="s">
        <v>1083</v>
      </c>
      <c r="D108" s="228"/>
      <c r="E108" s="228"/>
      <c r="F108" s="249" t="s">
        <v>1084</v>
      </c>
      <c r="G108" s="228"/>
      <c r="H108" s="228" t="s">
        <v>1118</v>
      </c>
      <c r="I108" s="228" t="s">
        <v>1080</v>
      </c>
      <c r="J108" s="228">
        <v>50</v>
      </c>
      <c r="K108" s="240"/>
    </row>
    <row r="109" spans="2:11" s="1" customFormat="1" ht="15" customHeight="1">
      <c r="B109" s="251"/>
      <c r="C109" s="228" t="s">
        <v>1086</v>
      </c>
      <c r="D109" s="228"/>
      <c r="E109" s="228"/>
      <c r="F109" s="249" t="s">
        <v>1078</v>
      </c>
      <c r="G109" s="228"/>
      <c r="H109" s="228" t="s">
        <v>1118</v>
      </c>
      <c r="I109" s="228" t="s">
        <v>1088</v>
      </c>
      <c r="J109" s="228"/>
      <c r="K109" s="240"/>
    </row>
    <row r="110" spans="2:11" s="1" customFormat="1" ht="15" customHeight="1">
      <c r="B110" s="251"/>
      <c r="C110" s="228" t="s">
        <v>1097</v>
      </c>
      <c r="D110" s="228"/>
      <c r="E110" s="228"/>
      <c r="F110" s="249" t="s">
        <v>1084</v>
      </c>
      <c r="G110" s="228"/>
      <c r="H110" s="228" t="s">
        <v>1118</v>
      </c>
      <c r="I110" s="228" t="s">
        <v>1080</v>
      </c>
      <c r="J110" s="228">
        <v>50</v>
      </c>
      <c r="K110" s="240"/>
    </row>
    <row r="111" spans="2:11" s="1" customFormat="1" ht="15" customHeight="1">
      <c r="B111" s="251"/>
      <c r="C111" s="228" t="s">
        <v>1105</v>
      </c>
      <c r="D111" s="228"/>
      <c r="E111" s="228"/>
      <c r="F111" s="249" t="s">
        <v>1084</v>
      </c>
      <c r="G111" s="228"/>
      <c r="H111" s="228" t="s">
        <v>1118</v>
      </c>
      <c r="I111" s="228" t="s">
        <v>1080</v>
      </c>
      <c r="J111" s="228">
        <v>50</v>
      </c>
      <c r="K111" s="240"/>
    </row>
    <row r="112" spans="2:11" s="1" customFormat="1" ht="15" customHeight="1">
      <c r="B112" s="251"/>
      <c r="C112" s="228" t="s">
        <v>1103</v>
      </c>
      <c r="D112" s="228"/>
      <c r="E112" s="228"/>
      <c r="F112" s="249" t="s">
        <v>1084</v>
      </c>
      <c r="G112" s="228"/>
      <c r="H112" s="228" t="s">
        <v>1118</v>
      </c>
      <c r="I112" s="228" t="s">
        <v>1080</v>
      </c>
      <c r="J112" s="228">
        <v>50</v>
      </c>
      <c r="K112" s="240"/>
    </row>
    <row r="113" spans="2:11" s="1" customFormat="1" ht="15" customHeight="1">
      <c r="B113" s="251"/>
      <c r="C113" s="228" t="s">
        <v>52</v>
      </c>
      <c r="D113" s="228"/>
      <c r="E113" s="228"/>
      <c r="F113" s="249" t="s">
        <v>1078</v>
      </c>
      <c r="G113" s="228"/>
      <c r="H113" s="228" t="s">
        <v>1119</v>
      </c>
      <c r="I113" s="228" t="s">
        <v>1080</v>
      </c>
      <c r="J113" s="228">
        <v>20</v>
      </c>
      <c r="K113" s="240"/>
    </row>
    <row r="114" spans="2:11" s="1" customFormat="1" ht="15" customHeight="1">
      <c r="B114" s="251"/>
      <c r="C114" s="228" t="s">
        <v>1120</v>
      </c>
      <c r="D114" s="228"/>
      <c r="E114" s="228"/>
      <c r="F114" s="249" t="s">
        <v>1078</v>
      </c>
      <c r="G114" s="228"/>
      <c r="H114" s="228" t="s">
        <v>1121</v>
      </c>
      <c r="I114" s="228" t="s">
        <v>1080</v>
      </c>
      <c r="J114" s="228">
        <v>120</v>
      </c>
      <c r="K114" s="240"/>
    </row>
    <row r="115" spans="2:11" s="1" customFormat="1" ht="15" customHeight="1">
      <c r="B115" s="251"/>
      <c r="C115" s="228" t="s">
        <v>37</v>
      </c>
      <c r="D115" s="228"/>
      <c r="E115" s="228"/>
      <c r="F115" s="249" t="s">
        <v>1078</v>
      </c>
      <c r="G115" s="228"/>
      <c r="H115" s="228" t="s">
        <v>1122</v>
      </c>
      <c r="I115" s="228" t="s">
        <v>1113</v>
      </c>
      <c r="J115" s="228"/>
      <c r="K115" s="240"/>
    </row>
    <row r="116" spans="2:11" s="1" customFormat="1" ht="15" customHeight="1">
      <c r="B116" s="251"/>
      <c r="C116" s="228" t="s">
        <v>47</v>
      </c>
      <c r="D116" s="228"/>
      <c r="E116" s="228"/>
      <c r="F116" s="249" t="s">
        <v>1078</v>
      </c>
      <c r="G116" s="228"/>
      <c r="H116" s="228" t="s">
        <v>1123</v>
      </c>
      <c r="I116" s="228" t="s">
        <v>1113</v>
      </c>
      <c r="J116" s="228"/>
      <c r="K116" s="240"/>
    </row>
    <row r="117" spans="2:11" s="1" customFormat="1" ht="15" customHeight="1">
      <c r="B117" s="251"/>
      <c r="C117" s="228" t="s">
        <v>56</v>
      </c>
      <c r="D117" s="228"/>
      <c r="E117" s="228"/>
      <c r="F117" s="249" t="s">
        <v>1078</v>
      </c>
      <c r="G117" s="228"/>
      <c r="H117" s="228" t="s">
        <v>1124</v>
      </c>
      <c r="I117" s="228" t="s">
        <v>1125</v>
      </c>
      <c r="J117" s="228"/>
      <c r="K117" s="240"/>
    </row>
    <row r="118" spans="2:11" s="1" customFormat="1" ht="15" customHeight="1">
      <c r="B118" s="254"/>
      <c r="C118" s="260"/>
      <c r="D118" s="260"/>
      <c r="E118" s="260"/>
      <c r="F118" s="260"/>
      <c r="G118" s="260"/>
      <c r="H118" s="260"/>
      <c r="I118" s="260"/>
      <c r="J118" s="260"/>
      <c r="K118" s="256"/>
    </row>
    <row r="119" spans="2:11" s="1" customFormat="1" ht="18.75" customHeight="1">
      <c r="B119" s="261"/>
      <c r="C119" s="262"/>
      <c r="D119" s="262"/>
      <c r="E119" s="262"/>
      <c r="F119" s="263"/>
      <c r="G119" s="262"/>
      <c r="H119" s="262"/>
      <c r="I119" s="262"/>
      <c r="J119" s="262"/>
      <c r="K119" s="261"/>
    </row>
    <row r="120" spans="2:11" s="1" customFormat="1" ht="18.75" customHeight="1">
      <c r="B120" s="235"/>
      <c r="C120" s="235"/>
      <c r="D120" s="235"/>
      <c r="E120" s="235"/>
      <c r="F120" s="235"/>
      <c r="G120" s="235"/>
      <c r="H120" s="235"/>
      <c r="I120" s="235"/>
      <c r="J120" s="235"/>
      <c r="K120" s="235"/>
    </row>
    <row r="121" spans="2:11" s="1" customFormat="1" ht="7.5" customHeight="1">
      <c r="B121" s="264"/>
      <c r="C121" s="265"/>
      <c r="D121" s="265"/>
      <c r="E121" s="265"/>
      <c r="F121" s="265"/>
      <c r="G121" s="265"/>
      <c r="H121" s="265"/>
      <c r="I121" s="265"/>
      <c r="J121" s="265"/>
      <c r="K121" s="266"/>
    </row>
    <row r="122" spans="2:11" s="1" customFormat="1" ht="45" customHeight="1">
      <c r="B122" s="267"/>
      <c r="C122" s="340" t="s">
        <v>1126</v>
      </c>
      <c r="D122" s="340"/>
      <c r="E122" s="340"/>
      <c r="F122" s="340"/>
      <c r="G122" s="340"/>
      <c r="H122" s="340"/>
      <c r="I122" s="340"/>
      <c r="J122" s="340"/>
      <c r="K122" s="268"/>
    </row>
    <row r="123" spans="2:11" s="1" customFormat="1" ht="17.25" customHeight="1">
      <c r="B123" s="269"/>
      <c r="C123" s="241" t="s">
        <v>1072</v>
      </c>
      <c r="D123" s="241"/>
      <c r="E123" s="241"/>
      <c r="F123" s="241" t="s">
        <v>1073</v>
      </c>
      <c r="G123" s="242"/>
      <c r="H123" s="241" t="s">
        <v>53</v>
      </c>
      <c r="I123" s="241" t="s">
        <v>56</v>
      </c>
      <c r="J123" s="241" t="s">
        <v>1074</v>
      </c>
      <c r="K123" s="270"/>
    </row>
    <row r="124" spans="2:11" s="1" customFormat="1" ht="17.25" customHeight="1">
      <c r="B124" s="269"/>
      <c r="C124" s="243" t="s">
        <v>1075</v>
      </c>
      <c r="D124" s="243"/>
      <c r="E124" s="243"/>
      <c r="F124" s="244" t="s">
        <v>1076</v>
      </c>
      <c r="G124" s="245"/>
      <c r="H124" s="243"/>
      <c r="I124" s="243"/>
      <c r="J124" s="243" t="s">
        <v>1077</v>
      </c>
      <c r="K124" s="270"/>
    </row>
    <row r="125" spans="2:11" s="1" customFormat="1" ht="5.25" customHeight="1">
      <c r="B125" s="271"/>
      <c r="C125" s="246"/>
      <c r="D125" s="246"/>
      <c r="E125" s="246"/>
      <c r="F125" s="246"/>
      <c r="G125" s="272"/>
      <c r="H125" s="246"/>
      <c r="I125" s="246"/>
      <c r="J125" s="246"/>
      <c r="K125" s="273"/>
    </row>
    <row r="126" spans="2:11" s="1" customFormat="1" ht="15" customHeight="1">
      <c r="B126" s="271"/>
      <c r="C126" s="228" t="s">
        <v>1081</v>
      </c>
      <c r="D126" s="248"/>
      <c r="E126" s="248"/>
      <c r="F126" s="249" t="s">
        <v>1078</v>
      </c>
      <c r="G126" s="228"/>
      <c r="H126" s="228" t="s">
        <v>1118</v>
      </c>
      <c r="I126" s="228" t="s">
        <v>1080</v>
      </c>
      <c r="J126" s="228">
        <v>120</v>
      </c>
      <c r="K126" s="274"/>
    </row>
    <row r="127" spans="2:11" s="1" customFormat="1" ht="15" customHeight="1">
      <c r="B127" s="271"/>
      <c r="C127" s="228" t="s">
        <v>1127</v>
      </c>
      <c r="D127" s="228"/>
      <c r="E127" s="228"/>
      <c r="F127" s="249" t="s">
        <v>1078</v>
      </c>
      <c r="G127" s="228"/>
      <c r="H127" s="228" t="s">
        <v>1128</v>
      </c>
      <c r="I127" s="228" t="s">
        <v>1080</v>
      </c>
      <c r="J127" s="228" t="s">
        <v>1129</v>
      </c>
      <c r="K127" s="274"/>
    </row>
    <row r="128" spans="2:11" s="1" customFormat="1" ht="15" customHeight="1">
      <c r="B128" s="271"/>
      <c r="C128" s="228" t="s">
        <v>1026</v>
      </c>
      <c r="D128" s="228"/>
      <c r="E128" s="228"/>
      <c r="F128" s="249" t="s">
        <v>1078</v>
      </c>
      <c r="G128" s="228"/>
      <c r="H128" s="228" t="s">
        <v>1130</v>
      </c>
      <c r="I128" s="228" t="s">
        <v>1080</v>
      </c>
      <c r="J128" s="228" t="s">
        <v>1129</v>
      </c>
      <c r="K128" s="274"/>
    </row>
    <row r="129" spans="2:11" s="1" customFormat="1" ht="15" customHeight="1">
      <c r="B129" s="271"/>
      <c r="C129" s="228" t="s">
        <v>1089</v>
      </c>
      <c r="D129" s="228"/>
      <c r="E129" s="228"/>
      <c r="F129" s="249" t="s">
        <v>1084</v>
      </c>
      <c r="G129" s="228"/>
      <c r="H129" s="228" t="s">
        <v>1090</v>
      </c>
      <c r="I129" s="228" t="s">
        <v>1080</v>
      </c>
      <c r="J129" s="228">
        <v>15</v>
      </c>
      <c r="K129" s="274"/>
    </row>
    <row r="130" spans="2:11" s="1" customFormat="1" ht="15" customHeight="1">
      <c r="B130" s="271"/>
      <c r="C130" s="252" t="s">
        <v>1091</v>
      </c>
      <c r="D130" s="252"/>
      <c r="E130" s="252"/>
      <c r="F130" s="253" t="s">
        <v>1084</v>
      </c>
      <c r="G130" s="252"/>
      <c r="H130" s="252" t="s">
        <v>1092</v>
      </c>
      <c r="I130" s="252" t="s">
        <v>1080</v>
      </c>
      <c r="J130" s="252">
        <v>15</v>
      </c>
      <c r="K130" s="274"/>
    </row>
    <row r="131" spans="2:11" s="1" customFormat="1" ht="15" customHeight="1">
      <c r="B131" s="271"/>
      <c r="C131" s="252" t="s">
        <v>1093</v>
      </c>
      <c r="D131" s="252"/>
      <c r="E131" s="252"/>
      <c r="F131" s="253" t="s">
        <v>1084</v>
      </c>
      <c r="G131" s="252"/>
      <c r="H131" s="252" t="s">
        <v>1094</v>
      </c>
      <c r="I131" s="252" t="s">
        <v>1080</v>
      </c>
      <c r="J131" s="252">
        <v>20</v>
      </c>
      <c r="K131" s="274"/>
    </row>
    <row r="132" spans="2:11" s="1" customFormat="1" ht="15" customHeight="1">
      <c r="B132" s="271"/>
      <c r="C132" s="252" t="s">
        <v>1095</v>
      </c>
      <c r="D132" s="252"/>
      <c r="E132" s="252"/>
      <c r="F132" s="253" t="s">
        <v>1084</v>
      </c>
      <c r="G132" s="252"/>
      <c r="H132" s="252" t="s">
        <v>1096</v>
      </c>
      <c r="I132" s="252" t="s">
        <v>1080</v>
      </c>
      <c r="J132" s="252">
        <v>20</v>
      </c>
      <c r="K132" s="274"/>
    </row>
    <row r="133" spans="2:11" s="1" customFormat="1" ht="15" customHeight="1">
      <c r="B133" s="271"/>
      <c r="C133" s="228" t="s">
        <v>1083</v>
      </c>
      <c r="D133" s="228"/>
      <c r="E133" s="228"/>
      <c r="F133" s="249" t="s">
        <v>1084</v>
      </c>
      <c r="G133" s="228"/>
      <c r="H133" s="228" t="s">
        <v>1118</v>
      </c>
      <c r="I133" s="228" t="s">
        <v>1080</v>
      </c>
      <c r="J133" s="228">
        <v>50</v>
      </c>
      <c r="K133" s="274"/>
    </row>
    <row r="134" spans="2:11" s="1" customFormat="1" ht="15" customHeight="1">
      <c r="B134" s="271"/>
      <c r="C134" s="228" t="s">
        <v>1097</v>
      </c>
      <c r="D134" s="228"/>
      <c r="E134" s="228"/>
      <c r="F134" s="249" t="s">
        <v>1084</v>
      </c>
      <c r="G134" s="228"/>
      <c r="H134" s="228" t="s">
        <v>1118</v>
      </c>
      <c r="I134" s="228" t="s">
        <v>1080</v>
      </c>
      <c r="J134" s="228">
        <v>50</v>
      </c>
      <c r="K134" s="274"/>
    </row>
    <row r="135" spans="2:11" s="1" customFormat="1" ht="15" customHeight="1">
      <c r="B135" s="271"/>
      <c r="C135" s="228" t="s">
        <v>1103</v>
      </c>
      <c r="D135" s="228"/>
      <c r="E135" s="228"/>
      <c r="F135" s="249" t="s">
        <v>1084</v>
      </c>
      <c r="G135" s="228"/>
      <c r="H135" s="228" t="s">
        <v>1118</v>
      </c>
      <c r="I135" s="228" t="s">
        <v>1080</v>
      </c>
      <c r="J135" s="228">
        <v>50</v>
      </c>
      <c r="K135" s="274"/>
    </row>
    <row r="136" spans="2:11" s="1" customFormat="1" ht="15" customHeight="1">
      <c r="B136" s="271"/>
      <c r="C136" s="228" t="s">
        <v>1105</v>
      </c>
      <c r="D136" s="228"/>
      <c r="E136" s="228"/>
      <c r="F136" s="249" t="s">
        <v>1084</v>
      </c>
      <c r="G136" s="228"/>
      <c r="H136" s="228" t="s">
        <v>1118</v>
      </c>
      <c r="I136" s="228" t="s">
        <v>1080</v>
      </c>
      <c r="J136" s="228">
        <v>50</v>
      </c>
      <c r="K136" s="274"/>
    </row>
    <row r="137" spans="2:11" s="1" customFormat="1" ht="15" customHeight="1">
      <c r="B137" s="271"/>
      <c r="C137" s="228" t="s">
        <v>1106</v>
      </c>
      <c r="D137" s="228"/>
      <c r="E137" s="228"/>
      <c r="F137" s="249" t="s">
        <v>1084</v>
      </c>
      <c r="G137" s="228"/>
      <c r="H137" s="228" t="s">
        <v>1131</v>
      </c>
      <c r="I137" s="228" t="s">
        <v>1080</v>
      </c>
      <c r="J137" s="228">
        <v>255</v>
      </c>
      <c r="K137" s="274"/>
    </row>
    <row r="138" spans="2:11" s="1" customFormat="1" ht="15" customHeight="1">
      <c r="B138" s="271"/>
      <c r="C138" s="228" t="s">
        <v>1108</v>
      </c>
      <c r="D138" s="228"/>
      <c r="E138" s="228"/>
      <c r="F138" s="249" t="s">
        <v>1078</v>
      </c>
      <c r="G138" s="228"/>
      <c r="H138" s="228" t="s">
        <v>1132</v>
      </c>
      <c r="I138" s="228" t="s">
        <v>1110</v>
      </c>
      <c r="J138" s="228"/>
      <c r="K138" s="274"/>
    </row>
    <row r="139" spans="2:11" s="1" customFormat="1" ht="15" customHeight="1">
      <c r="B139" s="271"/>
      <c r="C139" s="228" t="s">
        <v>1111</v>
      </c>
      <c r="D139" s="228"/>
      <c r="E139" s="228"/>
      <c r="F139" s="249" t="s">
        <v>1078</v>
      </c>
      <c r="G139" s="228"/>
      <c r="H139" s="228" t="s">
        <v>1133</v>
      </c>
      <c r="I139" s="228" t="s">
        <v>1113</v>
      </c>
      <c r="J139" s="228"/>
      <c r="K139" s="274"/>
    </row>
    <row r="140" spans="2:11" s="1" customFormat="1" ht="15" customHeight="1">
      <c r="B140" s="271"/>
      <c r="C140" s="228" t="s">
        <v>1114</v>
      </c>
      <c r="D140" s="228"/>
      <c r="E140" s="228"/>
      <c r="F140" s="249" t="s">
        <v>1078</v>
      </c>
      <c r="G140" s="228"/>
      <c r="H140" s="228" t="s">
        <v>1114</v>
      </c>
      <c r="I140" s="228" t="s">
        <v>1113</v>
      </c>
      <c r="J140" s="228"/>
      <c r="K140" s="274"/>
    </row>
    <row r="141" spans="2:11" s="1" customFormat="1" ht="15" customHeight="1">
      <c r="B141" s="271"/>
      <c r="C141" s="228" t="s">
        <v>37</v>
      </c>
      <c r="D141" s="228"/>
      <c r="E141" s="228"/>
      <c r="F141" s="249" t="s">
        <v>1078</v>
      </c>
      <c r="G141" s="228"/>
      <c r="H141" s="228" t="s">
        <v>1134</v>
      </c>
      <c r="I141" s="228" t="s">
        <v>1113</v>
      </c>
      <c r="J141" s="228"/>
      <c r="K141" s="274"/>
    </row>
    <row r="142" spans="2:11" s="1" customFormat="1" ht="15" customHeight="1">
      <c r="B142" s="271"/>
      <c r="C142" s="228" t="s">
        <v>1135</v>
      </c>
      <c r="D142" s="228"/>
      <c r="E142" s="228"/>
      <c r="F142" s="249" t="s">
        <v>1078</v>
      </c>
      <c r="G142" s="228"/>
      <c r="H142" s="228" t="s">
        <v>1136</v>
      </c>
      <c r="I142" s="228" t="s">
        <v>1113</v>
      </c>
      <c r="J142" s="228"/>
      <c r="K142" s="274"/>
    </row>
    <row r="143" spans="2:11" s="1" customFormat="1" ht="15" customHeight="1">
      <c r="B143" s="275"/>
      <c r="C143" s="276"/>
      <c r="D143" s="276"/>
      <c r="E143" s="276"/>
      <c r="F143" s="276"/>
      <c r="G143" s="276"/>
      <c r="H143" s="276"/>
      <c r="I143" s="276"/>
      <c r="J143" s="276"/>
      <c r="K143" s="277"/>
    </row>
    <row r="144" spans="2:11" s="1" customFormat="1" ht="18.75" customHeight="1">
      <c r="B144" s="262"/>
      <c r="C144" s="262"/>
      <c r="D144" s="262"/>
      <c r="E144" s="262"/>
      <c r="F144" s="263"/>
      <c r="G144" s="262"/>
      <c r="H144" s="262"/>
      <c r="I144" s="262"/>
      <c r="J144" s="262"/>
      <c r="K144" s="262"/>
    </row>
    <row r="145" spans="2:11" s="1" customFormat="1" ht="18.75" customHeight="1">
      <c r="B145" s="235"/>
      <c r="C145" s="235"/>
      <c r="D145" s="235"/>
      <c r="E145" s="235"/>
      <c r="F145" s="235"/>
      <c r="G145" s="235"/>
      <c r="H145" s="235"/>
      <c r="I145" s="235"/>
      <c r="J145" s="235"/>
      <c r="K145" s="235"/>
    </row>
    <row r="146" spans="2:11" s="1" customFormat="1" ht="7.5" customHeight="1">
      <c r="B146" s="236"/>
      <c r="C146" s="237"/>
      <c r="D146" s="237"/>
      <c r="E146" s="237"/>
      <c r="F146" s="237"/>
      <c r="G146" s="237"/>
      <c r="H146" s="237"/>
      <c r="I146" s="237"/>
      <c r="J146" s="237"/>
      <c r="K146" s="238"/>
    </row>
    <row r="147" spans="2:11" s="1" customFormat="1" ht="45" customHeight="1">
      <c r="B147" s="239"/>
      <c r="C147" s="342" t="s">
        <v>1137</v>
      </c>
      <c r="D147" s="342"/>
      <c r="E147" s="342"/>
      <c r="F147" s="342"/>
      <c r="G147" s="342"/>
      <c r="H147" s="342"/>
      <c r="I147" s="342"/>
      <c r="J147" s="342"/>
      <c r="K147" s="240"/>
    </row>
    <row r="148" spans="2:11" s="1" customFormat="1" ht="17.25" customHeight="1">
      <c r="B148" s="239"/>
      <c r="C148" s="241" t="s">
        <v>1072</v>
      </c>
      <c r="D148" s="241"/>
      <c r="E148" s="241"/>
      <c r="F148" s="241" t="s">
        <v>1073</v>
      </c>
      <c r="G148" s="242"/>
      <c r="H148" s="241" t="s">
        <v>53</v>
      </c>
      <c r="I148" s="241" t="s">
        <v>56</v>
      </c>
      <c r="J148" s="241" t="s">
        <v>1074</v>
      </c>
      <c r="K148" s="240"/>
    </row>
    <row r="149" spans="2:11" s="1" customFormat="1" ht="17.25" customHeight="1">
      <c r="B149" s="239"/>
      <c r="C149" s="243" t="s">
        <v>1075</v>
      </c>
      <c r="D149" s="243"/>
      <c r="E149" s="243"/>
      <c r="F149" s="244" t="s">
        <v>1076</v>
      </c>
      <c r="G149" s="245"/>
      <c r="H149" s="243"/>
      <c r="I149" s="243"/>
      <c r="J149" s="243" t="s">
        <v>1077</v>
      </c>
      <c r="K149" s="240"/>
    </row>
    <row r="150" spans="2:11" s="1" customFormat="1" ht="5.25" customHeight="1">
      <c r="B150" s="251"/>
      <c r="C150" s="246"/>
      <c r="D150" s="246"/>
      <c r="E150" s="246"/>
      <c r="F150" s="246"/>
      <c r="G150" s="247"/>
      <c r="H150" s="246"/>
      <c r="I150" s="246"/>
      <c r="J150" s="246"/>
      <c r="K150" s="274"/>
    </row>
    <row r="151" spans="2:11" s="1" customFormat="1" ht="15" customHeight="1">
      <c r="B151" s="251"/>
      <c r="C151" s="278" t="s">
        <v>1081</v>
      </c>
      <c r="D151" s="228"/>
      <c r="E151" s="228"/>
      <c r="F151" s="279" t="s">
        <v>1078</v>
      </c>
      <c r="G151" s="228"/>
      <c r="H151" s="278" t="s">
        <v>1118</v>
      </c>
      <c r="I151" s="278" t="s">
        <v>1080</v>
      </c>
      <c r="J151" s="278">
        <v>120</v>
      </c>
      <c r="K151" s="274"/>
    </row>
    <row r="152" spans="2:11" s="1" customFormat="1" ht="15" customHeight="1">
      <c r="B152" s="251"/>
      <c r="C152" s="278" t="s">
        <v>1127</v>
      </c>
      <c r="D152" s="228"/>
      <c r="E152" s="228"/>
      <c r="F152" s="279" t="s">
        <v>1078</v>
      </c>
      <c r="G152" s="228"/>
      <c r="H152" s="278" t="s">
        <v>1138</v>
      </c>
      <c r="I152" s="278" t="s">
        <v>1080</v>
      </c>
      <c r="J152" s="278" t="s">
        <v>1129</v>
      </c>
      <c r="K152" s="274"/>
    </row>
    <row r="153" spans="2:11" s="1" customFormat="1" ht="15" customHeight="1">
      <c r="B153" s="251"/>
      <c r="C153" s="278" t="s">
        <v>1026</v>
      </c>
      <c r="D153" s="228"/>
      <c r="E153" s="228"/>
      <c r="F153" s="279" t="s">
        <v>1078</v>
      </c>
      <c r="G153" s="228"/>
      <c r="H153" s="278" t="s">
        <v>1139</v>
      </c>
      <c r="I153" s="278" t="s">
        <v>1080</v>
      </c>
      <c r="J153" s="278" t="s">
        <v>1129</v>
      </c>
      <c r="K153" s="274"/>
    </row>
    <row r="154" spans="2:11" s="1" customFormat="1" ht="15" customHeight="1">
      <c r="B154" s="251"/>
      <c r="C154" s="278" t="s">
        <v>1083</v>
      </c>
      <c r="D154" s="228"/>
      <c r="E154" s="228"/>
      <c r="F154" s="279" t="s">
        <v>1084</v>
      </c>
      <c r="G154" s="228"/>
      <c r="H154" s="278" t="s">
        <v>1118</v>
      </c>
      <c r="I154" s="278" t="s">
        <v>1080</v>
      </c>
      <c r="J154" s="278">
        <v>50</v>
      </c>
      <c r="K154" s="274"/>
    </row>
    <row r="155" spans="2:11" s="1" customFormat="1" ht="15" customHeight="1">
      <c r="B155" s="251"/>
      <c r="C155" s="278" t="s">
        <v>1086</v>
      </c>
      <c r="D155" s="228"/>
      <c r="E155" s="228"/>
      <c r="F155" s="279" t="s">
        <v>1078</v>
      </c>
      <c r="G155" s="228"/>
      <c r="H155" s="278" t="s">
        <v>1118</v>
      </c>
      <c r="I155" s="278" t="s">
        <v>1088</v>
      </c>
      <c r="J155" s="278"/>
      <c r="K155" s="274"/>
    </row>
    <row r="156" spans="2:11" s="1" customFormat="1" ht="15" customHeight="1">
      <c r="B156" s="251"/>
      <c r="C156" s="278" t="s">
        <v>1097</v>
      </c>
      <c r="D156" s="228"/>
      <c r="E156" s="228"/>
      <c r="F156" s="279" t="s">
        <v>1084</v>
      </c>
      <c r="G156" s="228"/>
      <c r="H156" s="278" t="s">
        <v>1118</v>
      </c>
      <c r="I156" s="278" t="s">
        <v>1080</v>
      </c>
      <c r="J156" s="278">
        <v>50</v>
      </c>
      <c r="K156" s="274"/>
    </row>
    <row r="157" spans="2:11" s="1" customFormat="1" ht="15" customHeight="1">
      <c r="B157" s="251"/>
      <c r="C157" s="278" t="s">
        <v>1105</v>
      </c>
      <c r="D157" s="228"/>
      <c r="E157" s="228"/>
      <c r="F157" s="279" t="s">
        <v>1084</v>
      </c>
      <c r="G157" s="228"/>
      <c r="H157" s="278" t="s">
        <v>1118</v>
      </c>
      <c r="I157" s="278" t="s">
        <v>1080</v>
      </c>
      <c r="J157" s="278">
        <v>50</v>
      </c>
      <c r="K157" s="274"/>
    </row>
    <row r="158" spans="2:11" s="1" customFormat="1" ht="15" customHeight="1">
      <c r="B158" s="251"/>
      <c r="C158" s="278" t="s">
        <v>1103</v>
      </c>
      <c r="D158" s="228"/>
      <c r="E158" s="228"/>
      <c r="F158" s="279" t="s">
        <v>1084</v>
      </c>
      <c r="G158" s="228"/>
      <c r="H158" s="278" t="s">
        <v>1118</v>
      </c>
      <c r="I158" s="278" t="s">
        <v>1080</v>
      </c>
      <c r="J158" s="278">
        <v>50</v>
      </c>
      <c r="K158" s="274"/>
    </row>
    <row r="159" spans="2:11" s="1" customFormat="1" ht="15" customHeight="1">
      <c r="B159" s="251"/>
      <c r="C159" s="278" t="s">
        <v>100</v>
      </c>
      <c r="D159" s="228"/>
      <c r="E159" s="228"/>
      <c r="F159" s="279" t="s">
        <v>1078</v>
      </c>
      <c r="G159" s="228"/>
      <c r="H159" s="278" t="s">
        <v>1140</v>
      </c>
      <c r="I159" s="278" t="s">
        <v>1080</v>
      </c>
      <c r="J159" s="278" t="s">
        <v>1141</v>
      </c>
      <c r="K159" s="274"/>
    </row>
    <row r="160" spans="2:11" s="1" customFormat="1" ht="15" customHeight="1">
      <c r="B160" s="251"/>
      <c r="C160" s="278" t="s">
        <v>1142</v>
      </c>
      <c r="D160" s="228"/>
      <c r="E160" s="228"/>
      <c r="F160" s="279" t="s">
        <v>1078</v>
      </c>
      <c r="G160" s="228"/>
      <c r="H160" s="278" t="s">
        <v>1143</v>
      </c>
      <c r="I160" s="278" t="s">
        <v>1113</v>
      </c>
      <c r="J160" s="278"/>
      <c r="K160" s="274"/>
    </row>
    <row r="161" spans="2:11" s="1" customFormat="1" ht="15" customHeight="1">
      <c r="B161" s="280"/>
      <c r="C161" s="260"/>
      <c r="D161" s="260"/>
      <c r="E161" s="260"/>
      <c r="F161" s="260"/>
      <c r="G161" s="260"/>
      <c r="H161" s="260"/>
      <c r="I161" s="260"/>
      <c r="J161" s="260"/>
      <c r="K161" s="281"/>
    </row>
    <row r="162" spans="2:11" s="1" customFormat="1" ht="18.75" customHeight="1">
      <c r="B162" s="262"/>
      <c r="C162" s="272"/>
      <c r="D162" s="272"/>
      <c r="E162" s="272"/>
      <c r="F162" s="282"/>
      <c r="G162" s="272"/>
      <c r="H162" s="272"/>
      <c r="I162" s="272"/>
      <c r="J162" s="272"/>
      <c r="K162" s="262"/>
    </row>
    <row r="163" spans="2:11" s="1" customFormat="1" ht="18.75" customHeight="1">
      <c r="B163" s="235"/>
      <c r="C163" s="235"/>
      <c r="D163" s="235"/>
      <c r="E163" s="235"/>
      <c r="F163" s="235"/>
      <c r="G163" s="235"/>
      <c r="H163" s="235"/>
      <c r="I163" s="235"/>
      <c r="J163" s="235"/>
      <c r="K163" s="235"/>
    </row>
    <row r="164" spans="2:11" s="1" customFormat="1" ht="7.5" customHeight="1">
      <c r="B164" s="217"/>
      <c r="C164" s="218"/>
      <c r="D164" s="218"/>
      <c r="E164" s="218"/>
      <c r="F164" s="218"/>
      <c r="G164" s="218"/>
      <c r="H164" s="218"/>
      <c r="I164" s="218"/>
      <c r="J164" s="218"/>
      <c r="K164" s="219"/>
    </row>
    <row r="165" spans="2:11" s="1" customFormat="1" ht="45" customHeight="1">
      <c r="B165" s="220"/>
      <c r="C165" s="340" t="s">
        <v>1144</v>
      </c>
      <c r="D165" s="340"/>
      <c r="E165" s="340"/>
      <c r="F165" s="340"/>
      <c r="G165" s="340"/>
      <c r="H165" s="340"/>
      <c r="I165" s="340"/>
      <c r="J165" s="340"/>
      <c r="K165" s="221"/>
    </row>
    <row r="166" spans="2:11" s="1" customFormat="1" ht="17.25" customHeight="1">
      <c r="B166" s="220"/>
      <c r="C166" s="241" t="s">
        <v>1072</v>
      </c>
      <c r="D166" s="241"/>
      <c r="E166" s="241"/>
      <c r="F166" s="241" t="s">
        <v>1073</v>
      </c>
      <c r="G166" s="283"/>
      <c r="H166" s="284" t="s">
        <v>53</v>
      </c>
      <c r="I166" s="284" t="s">
        <v>56</v>
      </c>
      <c r="J166" s="241" t="s">
        <v>1074</v>
      </c>
      <c r="K166" s="221"/>
    </row>
    <row r="167" spans="2:11" s="1" customFormat="1" ht="17.25" customHeight="1">
      <c r="B167" s="222"/>
      <c r="C167" s="243" t="s">
        <v>1075</v>
      </c>
      <c r="D167" s="243"/>
      <c r="E167" s="243"/>
      <c r="F167" s="244" t="s">
        <v>1076</v>
      </c>
      <c r="G167" s="285"/>
      <c r="H167" s="286"/>
      <c r="I167" s="286"/>
      <c r="J167" s="243" t="s">
        <v>1077</v>
      </c>
      <c r="K167" s="223"/>
    </row>
    <row r="168" spans="2:11" s="1" customFormat="1" ht="5.25" customHeight="1">
      <c r="B168" s="251"/>
      <c r="C168" s="246"/>
      <c r="D168" s="246"/>
      <c r="E168" s="246"/>
      <c r="F168" s="246"/>
      <c r="G168" s="247"/>
      <c r="H168" s="246"/>
      <c r="I168" s="246"/>
      <c r="J168" s="246"/>
      <c r="K168" s="274"/>
    </row>
    <row r="169" spans="2:11" s="1" customFormat="1" ht="15" customHeight="1">
      <c r="B169" s="251"/>
      <c r="C169" s="228" t="s">
        <v>1081</v>
      </c>
      <c r="D169" s="228"/>
      <c r="E169" s="228"/>
      <c r="F169" s="249" t="s">
        <v>1078</v>
      </c>
      <c r="G169" s="228"/>
      <c r="H169" s="228" t="s">
        <v>1118</v>
      </c>
      <c r="I169" s="228" t="s">
        <v>1080</v>
      </c>
      <c r="J169" s="228">
        <v>120</v>
      </c>
      <c r="K169" s="274"/>
    </row>
    <row r="170" spans="2:11" s="1" customFormat="1" ht="15" customHeight="1">
      <c r="B170" s="251"/>
      <c r="C170" s="228" t="s">
        <v>1127</v>
      </c>
      <c r="D170" s="228"/>
      <c r="E170" s="228"/>
      <c r="F170" s="249" t="s">
        <v>1078</v>
      </c>
      <c r="G170" s="228"/>
      <c r="H170" s="228" t="s">
        <v>1128</v>
      </c>
      <c r="I170" s="228" t="s">
        <v>1080</v>
      </c>
      <c r="J170" s="228" t="s">
        <v>1129</v>
      </c>
      <c r="K170" s="274"/>
    </row>
    <row r="171" spans="2:11" s="1" customFormat="1" ht="15" customHeight="1">
      <c r="B171" s="251"/>
      <c r="C171" s="228" t="s">
        <v>1026</v>
      </c>
      <c r="D171" s="228"/>
      <c r="E171" s="228"/>
      <c r="F171" s="249" t="s">
        <v>1078</v>
      </c>
      <c r="G171" s="228"/>
      <c r="H171" s="228" t="s">
        <v>1145</v>
      </c>
      <c r="I171" s="228" t="s">
        <v>1080</v>
      </c>
      <c r="J171" s="228" t="s">
        <v>1129</v>
      </c>
      <c r="K171" s="274"/>
    </row>
    <row r="172" spans="2:11" s="1" customFormat="1" ht="15" customHeight="1">
      <c r="B172" s="251"/>
      <c r="C172" s="228" t="s">
        <v>1083</v>
      </c>
      <c r="D172" s="228"/>
      <c r="E172" s="228"/>
      <c r="F172" s="249" t="s">
        <v>1084</v>
      </c>
      <c r="G172" s="228"/>
      <c r="H172" s="228" t="s">
        <v>1145</v>
      </c>
      <c r="I172" s="228" t="s">
        <v>1080</v>
      </c>
      <c r="J172" s="228">
        <v>50</v>
      </c>
      <c r="K172" s="274"/>
    </row>
    <row r="173" spans="2:11" s="1" customFormat="1" ht="15" customHeight="1">
      <c r="B173" s="251"/>
      <c r="C173" s="228" t="s">
        <v>1086</v>
      </c>
      <c r="D173" s="228"/>
      <c r="E173" s="228"/>
      <c r="F173" s="249" t="s">
        <v>1078</v>
      </c>
      <c r="G173" s="228"/>
      <c r="H173" s="228" t="s">
        <v>1145</v>
      </c>
      <c r="I173" s="228" t="s">
        <v>1088</v>
      </c>
      <c r="J173" s="228"/>
      <c r="K173" s="274"/>
    </row>
    <row r="174" spans="2:11" s="1" customFormat="1" ht="15" customHeight="1">
      <c r="B174" s="251"/>
      <c r="C174" s="228" t="s">
        <v>1097</v>
      </c>
      <c r="D174" s="228"/>
      <c r="E174" s="228"/>
      <c r="F174" s="249" t="s">
        <v>1084</v>
      </c>
      <c r="G174" s="228"/>
      <c r="H174" s="228" t="s">
        <v>1145</v>
      </c>
      <c r="I174" s="228" t="s">
        <v>1080</v>
      </c>
      <c r="J174" s="228">
        <v>50</v>
      </c>
      <c r="K174" s="274"/>
    </row>
    <row r="175" spans="2:11" s="1" customFormat="1" ht="15" customHeight="1">
      <c r="B175" s="251"/>
      <c r="C175" s="228" t="s">
        <v>1105</v>
      </c>
      <c r="D175" s="228"/>
      <c r="E175" s="228"/>
      <c r="F175" s="249" t="s">
        <v>1084</v>
      </c>
      <c r="G175" s="228"/>
      <c r="H175" s="228" t="s">
        <v>1145</v>
      </c>
      <c r="I175" s="228" t="s">
        <v>1080</v>
      </c>
      <c r="J175" s="228">
        <v>50</v>
      </c>
      <c r="K175" s="274"/>
    </row>
    <row r="176" spans="2:11" s="1" customFormat="1" ht="15" customHeight="1">
      <c r="B176" s="251"/>
      <c r="C176" s="228" t="s">
        <v>1103</v>
      </c>
      <c r="D176" s="228"/>
      <c r="E176" s="228"/>
      <c r="F176" s="249" t="s">
        <v>1084</v>
      </c>
      <c r="G176" s="228"/>
      <c r="H176" s="228" t="s">
        <v>1145</v>
      </c>
      <c r="I176" s="228" t="s">
        <v>1080</v>
      </c>
      <c r="J176" s="228">
        <v>50</v>
      </c>
      <c r="K176" s="274"/>
    </row>
    <row r="177" spans="2:11" s="1" customFormat="1" ht="15" customHeight="1">
      <c r="B177" s="251"/>
      <c r="C177" s="228" t="s">
        <v>122</v>
      </c>
      <c r="D177" s="228"/>
      <c r="E177" s="228"/>
      <c r="F177" s="249" t="s">
        <v>1078</v>
      </c>
      <c r="G177" s="228"/>
      <c r="H177" s="228" t="s">
        <v>1146</v>
      </c>
      <c r="I177" s="228" t="s">
        <v>1147</v>
      </c>
      <c r="J177" s="228"/>
      <c r="K177" s="274"/>
    </row>
    <row r="178" spans="2:11" s="1" customFormat="1" ht="15" customHeight="1">
      <c r="B178" s="251"/>
      <c r="C178" s="228" t="s">
        <v>56</v>
      </c>
      <c r="D178" s="228"/>
      <c r="E178" s="228"/>
      <c r="F178" s="249" t="s">
        <v>1078</v>
      </c>
      <c r="G178" s="228"/>
      <c r="H178" s="228" t="s">
        <v>1148</v>
      </c>
      <c r="I178" s="228" t="s">
        <v>1149</v>
      </c>
      <c r="J178" s="228">
        <v>1</v>
      </c>
      <c r="K178" s="274"/>
    </row>
    <row r="179" spans="2:11" s="1" customFormat="1" ht="15" customHeight="1">
      <c r="B179" s="251"/>
      <c r="C179" s="228" t="s">
        <v>52</v>
      </c>
      <c r="D179" s="228"/>
      <c r="E179" s="228"/>
      <c r="F179" s="249" t="s">
        <v>1078</v>
      </c>
      <c r="G179" s="228"/>
      <c r="H179" s="228" t="s">
        <v>1150</v>
      </c>
      <c r="I179" s="228" t="s">
        <v>1080</v>
      </c>
      <c r="J179" s="228">
        <v>20</v>
      </c>
      <c r="K179" s="274"/>
    </row>
    <row r="180" spans="2:11" s="1" customFormat="1" ht="15" customHeight="1">
      <c r="B180" s="251"/>
      <c r="C180" s="228" t="s">
        <v>53</v>
      </c>
      <c r="D180" s="228"/>
      <c r="E180" s="228"/>
      <c r="F180" s="249" t="s">
        <v>1078</v>
      </c>
      <c r="G180" s="228"/>
      <c r="H180" s="228" t="s">
        <v>1151</v>
      </c>
      <c r="I180" s="228" t="s">
        <v>1080</v>
      </c>
      <c r="J180" s="228">
        <v>255</v>
      </c>
      <c r="K180" s="274"/>
    </row>
    <row r="181" spans="2:11" s="1" customFormat="1" ht="15" customHeight="1">
      <c r="B181" s="251"/>
      <c r="C181" s="228" t="s">
        <v>123</v>
      </c>
      <c r="D181" s="228"/>
      <c r="E181" s="228"/>
      <c r="F181" s="249" t="s">
        <v>1078</v>
      </c>
      <c r="G181" s="228"/>
      <c r="H181" s="228" t="s">
        <v>1042</v>
      </c>
      <c r="I181" s="228" t="s">
        <v>1080</v>
      </c>
      <c r="J181" s="228">
        <v>10</v>
      </c>
      <c r="K181" s="274"/>
    </row>
    <row r="182" spans="2:11" s="1" customFormat="1" ht="15" customHeight="1">
      <c r="B182" s="251"/>
      <c r="C182" s="228" t="s">
        <v>124</v>
      </c>
      <c r="D182" s="228"/>
      <c r="E182" s="228"/>
      <c r="F182" s="249" t="s">
        <v>1078</v>
      </c>
      <c r="G182" s="228"/>
      <c r="H182" s="228" t="s">
        <v>1152</v>
      </c>
      <c r="I182" s="228" t="s">
        <v>1113</v>
      </c>
      <c r="J182" s="228"/>
      <c r="K182" s="274"/>
    </row>
    <row r="183" spans="2:11" s="1" customFormat="1" ht="15" customHeight="1">
      <c r="B183" s="251"/>
      <c r="C183" s="228" t="s">
        <v>1153</v>
      </c>
      <c r="D183" s="228"/>
      <c r="E183" s="228"/>
      <c r="F183" s="249" t="s">
        <v>1078</v>
      </c>
      <c r="G183" s="228"/>
      <c r="H183" s="228" t="s">
        <v>1154</v>
      </c>
      <c r="I183" s="228" t="s">
        <v>1113</v>
      </c>
      <c r="J183" s="228"/>
      <c r="K183" s="274"/>
    </row>
    <row r="184" spans="2:11" s="1" customFormat="1" ht="15" customHeight="1">
      <c r="B184" s="251"/>
      <c r="C184" s="228" t="s">
        <v>1142</v>
      </c>
      <c r="D184" s="228"/>
      <c r="E184" s="228"/>
      <c r="F184" s="249" t="s">
        <v>1078</v>
      </c>
      <c r="G184" s="228"/>
      <c r="H184" s="228" t="s">
        <v>1155</v>
      </c>
      <c r="I184" s="228" t="s">
        <v>1113</v>
      </c>
      <c r="J184" s="228"/>
      <c r="K184" s="274"/>
    </row>
    <row r="185" spans="2:11" s="1" customFormat="1" ht="15" customHeight="1">
      <c r="B185" s="251"/>
      <c r="C185" s="228" t="s">
        <v>126</v>
      </c>
      <c r="D185" s="228"/>
      <c r="E185" s="228"/>
      <c r="F185" s="249" t="s">
        <v>1084</v>
      </c>
      <c r="G185" s="228"/>
      <c r="H185" s="228" t="s">
        <v>1156</v>
      </c>
      <c r="I185" s="228" t="s">
        <v>1080</v>
      </c>
      <c r="J185" s="228">
        <v>50</v>
      </c>
      <c r="K185" s="274"/>
    </row>
    <row r="186" spans="2:11" s="1" customFormat="1" ht="15" customHeight="1">
      <c r="B186" s="251"/>
      <c r="C186" s="228" t="s">
        <v>1157</v>
      </c>
      <c r="D186" s="228"/>
      <c r="E186" s="228"/>
      <c r="F186" s="249" t="s">
        <v>1084</v>
      </c>
      <c r="G186" s="228"/>
      <c r="H186" s="228" t="s">
        <v>1158</v>
      </c>
      <c r="I186" s="228" t="s">
        <v>1159</v>
      </c>
      <c r="J186" s="228"/>
      <c r="K186" s="274"/>
    </row>
    <row r="187" spans="2:11" s="1" customFormat="1" ht="15" customHeight="1">
      <c r="B187" s="251"/>
      <c r="C187" s="228" t="s">
        <v>1160</v>
      </c>
      <c r="D187" s="228"/>
      <c r="E187" s="228"/>
      <c r="F187" s="249" t="s">
        <v>1084</v>
      </c>
      <c r="G187" s="228"/>
      <c r="H187" s="228" t="s">
        <v>1161</v>
      </c>
      <c r="I187" s="228" t="s">
        <v>1159</v>
      </c>
      <c r="J187" s="228"/>
      <c r="K187" s="274"/>
    </row>
    <row r="188" spans="2:11" s="1" customFormat="1" ht="15" customHeight="1">
      <c r="B188" s="251"/>
      <c r="C188" s="228" t="s">
        <v>1162</v>
      </c>
      <c r="D188" s="228"/>
      <c r="E188" s="228"/>
      <c r="F188" s="249" t="s">
        <v>1084</v>
      </c>
      <c r="G188" s="228"/>
      <c r="H188" s="228" t="s">
        <v>1163</v>
      </c>
      <c r="I188" s="228" t="s">
        <v>1159</v>
      </c>
      <c r="J188" s="228"/>
      <c r="K188" s="274"/>
    </row>
    <row r="189" spans="2:11" s="1" customFormat="1" ht="15" customHeight="1">
      <c r="B189" s="251"/>
      <c r="C189" s="287" t="s">
        <v>1164</v>
      </c>
      <c r="D189" s="228"/>
      <c r="E189" s="228"/>
      <c r="F189" s="249" t="s">
        <v>1084</v>
      </c>
      <c r="G189" s="228"/>
      <c r="H189" s="228" t="s">
        <v>1165</v>
      </c>
      <c r="I189" s="228" t="s">
        <v>1166</v>
      </c>
      <c r="J189" s="288" t="s">
        <v>1167</v>
      </c>
      <c r="K189" s="274"/>
    </row>
    <row r="190" spans="2:11" s="1" customFormat="1" ht="15" customHeight="1">
      <c r="B190" s="251"/>
      <c r="C190" s="287" t="s">
        <v>41</v>
      </c>
      <c r="D190" s="228"/>
      <c r="E190" s="228"/>
      <c r="F190" s="249" t="s">
        <v>1078</v>
      </c>
      <c r="G190" s="228"/>
      <c r="H190" s="225" t="s">
        <v>1168</v>
      </c>
      <c r="I190" s="228" t="s">
        <v>1169</v>
      </c>
      <c r="J190" s="228"/>
      <c r="K190" s="274"/>
    </row>
    <row r="191" spans="2:11" s="1" customFormat="1" ht="15" customHeight="1">
      <c r="B191" s="251"/>
      <c r="C191" s="287" t="s">
        <v>1170</v>
      </c>
      <c r="D191" s="228"/>
      <c r="E191" s="228"/>
      <c r="F191" s="249" t="s">
        <v>1078</v>
      </c>
      <c r="G191" s="228"/>
      <c r="H191" s="228" t="s">
        <v>1171</v>
      </c>
      <c r="I191" s="228" t="s">
        <v>1113</v>
      </c>
      <c r="J191" s="228"/>
      <c r="K191" s="274"/>
    </row>
    <row r="192" spans="2:11" s="1" customFormat="1" ht="15" customHeight="1">
      <c r="B192" s="251"/>
      <c r="C192" s="287" t="s">
        <v>1172</v>
      </c>
      <c r="D192" s="228"/>
      <c r="E192" s="228"/>
      <c r="F192" s="249" t="s">
        <v>1078</v>
      </c>
      <c r="G192" s="228"/>
      <c r="H192" s="228" t="s">
        <v>1173</v>
      </c>
      <c r="I192" s="228" t="s">
        <v>1113</v>
      </c>
      <c r="J192" s="228"/>
      <c r="K192" s="274"/>
    </row>
    <row r="193" spans="2:11" s="1" customFormat="1" ht="15" customHeight="1">
      <c r="B193" s="251"/>
      <c r="C193" s="287" t="s">
        <v>1174</v>
      </c>
      <c r="D193" s="228"/>
      <c r="E193" s="228"/>
      <c r="F193" s="249" t="s">
        <v>1084</v>
      </c>
      <c r="G193" s="228"/>
      <c r="H193" s="228" t="s">
        <v>1175</v>
      </c>
      <c r="I193" s="228" t="s">
        <v>1113</v>
      </c>
      <c r="J193" s="228"/>
      <c r="K193" s="274"/>
    </row>
    <row r="194" spans="2:11" s="1" customFormat="1" ht="15" customHeight="1">
      <c r="B194" s="280"/>
      <c r="C194" s="289"/>
      <c r="D194" s="260"/>
      <c r="E194" s="260"/>
      <c r="F194" s="260"/>
      <c r="G194" s="260"/>
      <c r="H194" s="260"/>
      <c r="I194" s="260"/>
      <c r="J194" s="260"/>
      <c r="K194" s="281"/>
    </row>
    <row r="195" spans="2:11" s="1" customFormat="1" ht="18.75" customHeight="1">
      <c r="B195" s="262"/>
      <c r="C195" s="272"/>
      <c r="D195" s="272"/>
      <c r="E195" s="272"/>
      <c r="F195" s="282"/>
      <c r="G195" s="272"/>
      <c r="H195" s="272"/>
      <c r="I195" s="272"/>
      <c r="J195" s="272"/>
      <c r="K195" s="262"/>
    </row>
    <row r="196" spans="2:11" s="1" customFormat="1" ht="18.75" customHeight="1">
      <c r="B196" s="262"/>
      <c r="C196" s="272"/>
      <c r="D196" s="272"/>
      <c r="E196" s="272"/>
      <c r="F196" s="282"/>
      <c r="G196" s="272"/>
      <c r="H196" s="272"/>
      <c r="I196" s="272"/>
      <c r="J196" s="272"/>
      <c r="K196" s="262"/>
    </row>
    <row r="197" spans="2:11" s="1" customFormat="1" ht="18.75" customHeight="1">
      <c r="B197" s="235"/>
      <c r="C197" s="235"/>
      <c r="D197" s="235"/>
      <c r="E197" s="235"/>
      <c r="F197" s="235"/>
      <c r="G197" s="235"/>
      <c r="H197" s="235"/>
      <c r="I197" s="235"/>
      <c r="J197" s="235"/>
      <c r="K197" s="235"/>
    </row>
    <row r="198" spans="2:11" s="1" customFormat="1" ht="13.5">
      <c r="B198" s="217"/>
      <c r="C198" s="218"/>
      <c r="D198" s="218"/>
      <c r="E198" s="218"/>
      <c r="F198" s="218"/>
      <c r="G198" s="218"/>
      <c r="H198" s="218"/>
      <c r="I198" s="218"/>
      <c r="J198" s="218"/>
      <c r="K198" s="219"/>
    </row>
    <row r="199" spans="2:11" s="1" customFormat="1" ht="21">
      <c r="B199" s="220"/>
      <c r="C199" s="340" t="s">
        <v>1176</v>
      </c>
      <c r="D199" s="340"/>
      <c r="E199" s="340"/>
      <c r="F199" s="340"/>
      <c r="G199" s="340"/>
      <c r="H199" s="340"/>
      <c r="I199" s="340"/>
      <c r="J199" s="340"/>
      <c r="K199" s="221"/>
    </row>
    <row r="200" spans="2:11" s="1" customFormat="1" ht="25.5" customHeight="1">
      <c r="B200" s="220"/>
      <c r="C200" s="290" t="s">
        <v>1177</v>
      </c>
      <c r="D200" s="290"/>
      <c r="E200" s="290"/>
      <c r="F200" s="290" t="s">
        <v>1178</v>
      </c>
      <c r="G200" s="291"/>
      <c r="H200" s="346" t="s">
        <v>1179</v>
      </c>
      <c r="I200" s="346"/>
      <c r="J200" s="346"/>
      <c r="K200" s="221"/>
    </row>
    <row r="201" spans="2:11" s="1" customFormat="1" ht="5.25" customHeight="1">
      <c r="B201" s="251"/>
      <c r="C201" s="246"/>
      <c r="D201" s="246"/>
      <c r="E201" s="246"/>
      <c r="F201" s="246"/>
      <c r="G201" s="272"/>
      <c r="H201" s="246"/>
      <c r="I201" s="246"/>
      <c r="J201" s="246"/>
      <c r="K201" s="274"/>
    </row>
    <row r="202" spans="2:11" s="1" customFormat="1" ht="15" customHeight="1">
      <c r="B202" s="251"/>
      <c r="C202" s="228" t="s">
        <v>1169</v>
      </c>
      <c r="D202" s="228"/>
      <c r="E202" s="228"/>
      <c r="F202" s="249" t="s">
        <v>42</v>
      </c>
      <c r="G202" s="228"/>
      <c r="H202" s="345" t="s">
        <v>1180</v>
      </c>
      <c r="I202" s="345"/>
      <c r="J202" s="345"/>
      <c r="K202" s="274"/>
    </row>
    <row r="203" spans="2:11" s="1" customFormat="1" ht="15" customHeight="1">
      <c r="B203" s="251"/>
      <c r="C203" s="228"/>
      <c r="D203" s="228"/>
      <c r="E203" s="228"/>
      <c r="F203" s="249" t="s">
        <v>43</v>
      </c>
      <c r="G203" s="228"/>
      <c r="H203" s="345" t="s">
        <v>1181</v>
      </c>
      <c r="I203" s="345"/>
      <c r="J203" s="345"/>
      <c r="K203" s="274"/>
    </row>
    <row r="204" spans="2:11" s="1" customFormat="1" ht="15" customHeight="1">
      <c r="B204" s="251"/>
      <c r="C204" s="228"/>
      <c r="D204" s="228"/>
      <c r="E204" s="228"/>
      <c r="F204" s="249" t="s">
        <v>46</v>
      </c>
      <c r="G204" s="228"/>
      <c r="H204" s="345" t="s">
        <v>1182</v>
      </c>
      <c r="I204" s="345"/>
      <c r="J204" s="345"/>
      <c r="K204" s="274"/>
    </row>
    <row r="205" spans="2:11" s="1" customFormat="1" ht="15" customHeight="1">
      <c r="B205" s="251"/>
      <c r="C205" s="228"/>
      <c r="D205" s="228"/>
      <c r="E205" s="228"/>
      <c r="F205" s="249" t="s">
        <v>44</v>
      </c>
      <c r="G205" s="228"/>
      <c r="H205" s="345" t="s">
        <v>1183</v>
      </c>
      <c r="I205" s="345"/>
      <c r="J205" s="345"/>
      <c r="K205" s="274"/>
    </row>
    <row r="206" spans="2:11" s="1" customFormat="1" ht="15" customHeight="1">
      <c r="B206" s="251"/>
      <c r="C206" s="228"/>
      <c r="D206" s="228"/>
      <c r="E206" s="228"/>
      <c r="F206" s="249" t="s">
        <v>45</v>
      </c>
      <c r="G206" s="228"/>
      <c r="H206" s="345" t="s">
        <v>1184</v>
      </c>
      <c r="I206" s="345"/>
      <c r="J206" s="345"/>
      <c r="K206" s="274"/>
    </row>
    <row r="207" spans="2:11" s="1" customFormat="1" ht="15" customHeight="1">
      <c r="B207" s="251"/>
      <c r="C207" s="228"/>
      <c r="D207" s="228"/>
      <c r="E207" s="228"/>
      <c r="F207" s="249"/>
      <c r="G207" s="228"/>
      <c r="H207" s="228"/>
      <c r="I207" s="228"/>
      <c r="J207" s="228"/>
      <c r="K207" s="274"/>
    </row>
    <row r="208" spans="2:11" s="1" customFormat="1" ht="15" customHeight="1">
      <c r="B208" s="251"/>
      <c r="C208" s="228" t="s">
        <v>1125</v>
      </c>
      <c r="D208" s="228"/>
      <c r="E208" s="228"/>
      <c r="F208" s="249" t="s">
        <v>78</v>
      </c>
      <c r="G208" s="228"/>
      <c r="H208" s="345" t="s">
        <v>1185</v>
      </c>
      <c r="I208" s="345"/>
      <c r="J208" s="345"/>
      <c r="K208" s="274"/>
    </row>
    <row r="209" spans="2:11" s="1" customFormat="1" ht="15" customHeight="1">
      <c r="B209" s="251"/>
      <c r="C209" s="228"/>
      <c r="D209" s="228"/>
      <c r="E209" s="228"/>
      <c r="F209" s="249" t="s">
        <v>1020</v>
      </c>
      <c r="G209" s="228"/>
      <c r="H209" s="345" t="s">
        <v>1021</v>
      </c>
      <c r="I209" s="345"/>
      <c r="J209" s="345"/>
      <c r="K209" s="274"/>
    </row>
    <row r="210" spans="2:11" s="1" customFormat="1" ht="15" customHeight="1">
      <c r="B210" s="251"/>
      <c r="C210" s="228"/>
      <c r="D210" s="228"/>
      <c r="E210" s="228"/>
      <c r="F210" s="249" t="s">
        <v>1018</v>
      </c>
      <c r="G210" s="228"/>
      <c r="H210" s="345" t="s">
        <v>1186</v>
      </c>
      <c r="I210" s="345"/>
      <c r="J210" s="345"/>
      <c r="K210" s="274"/>
    </row>
    <row r="211" spans="2:11" s="1" customFormat="1" ht="15" customHeight="1">
      <c r="B211" s="292"/>
      <c r="C211" s="228"/>
      <c r="D211" s="228"/>
      <c r="E211" s="228"/>
      <c r="F211" s="249" t="s">
        <v>1022</v>
      </c>
      <c r="G211" s="287"/>
      <c r="H211" s="344" t="s">
        <v>1023</v>
      </c>
      <c r="I211" s="344"/>
      <c r="J211" s="344"/>
      <c r="K211" s="293"/>
    </row>
    <row r="212" spans="2:11" s="1" customFormat="1" ht="15" customHeight="1">
      <c r="B212" s="292"/>
      <c r="C212" s="228"/>
      <c r="D212" s="228"/>
      <c r="E212" s="228"/>
      <c r="F212" s="249" t="s">
        <v>1024</v>
      </c>
      <c r="G212" s="287"/>
      <c r="H212" s="344" t="s">
        <v>1187</v>
      </c>
      <c r="I212" s="344"/>
      <c r="J212" s="344"/>
      <c r="K212" s="293"/>
    </row>
    <row r="213" spans="2:11" s="1" customFormat="1" ht="15" customHeight="1">
      <c r="B213" s="292"/>
      <c r="C213" s="228"/>
      <c r="D213" s="228"/>
      <c r="E213" s="228"/>
      <c r="F213" s="249"/>
      <c r="G213" s="287"/>
      <c r="H213" s="278"/>
      <c r="I213" s="278"/>
      <c r="J213" s="278"/>
      <c r="K213" s="293"/>
    </row>
    <row r="214" spans="2:11" s="1" customFormat="1" ht="15" customHeight="1">
      <c r="B214" s="292"/>
      <c r="C214" s="228" t="s">
        <v>1149</v>
      </c>
      <c r="D214" s="228"/>
      <c r="E214" s="228"/>
      <c r="F214" s="249">
        <v>1</v>
      </c>
      <c r="G214" s="287"/>
      <c r="H214" s="344" t="s">
        <v>1188</v>
      </c>
      <c r="I214" s="344"/>
      <c r="J214" s="344"/>
      <c r="K214" s="293"/>
    </row>
    <row r="215" spans="2:11" s="1" customFormat="1" ht="15" customHeight="1">
      <c r="B215" s="292"/>
      <c r="C215" s="228"/>
      <c r="D215" s="228"/>
      <c r="E215" s="228"/>
      <c r="F215" s="249">
        <v>2</v>
      </c>
      <c r="G215" s="287"/>
      <c r="H215" s="344" t="s">
        <v>1189</v>
      </c>
      <c r="I215" s="344"/>
      <c r="J215" s="344"/>
      <c r="K215" s="293"/>
    </row>
    <row r="216" spans="2:11" s="1" customFormat="1" ht="15" customHeight="1">
      <c r="B216" s="292"/>
      <c r="C216" s="228"/>
      <c r="D216" s="228"/>
      <c r="E216" s="228"/>
      <c r="F216" s="249">
        <v>3</v>
      </c>
      <c r="G216" s="287"/>
      <c r="H216" s="344" t="s">
        <v>1190</v>
      </c>
      <c r="I216" s="344"/>
      <c r="J216" s="344"/>
      <c r="K216" s="293"/>
    </row>
    <row r="217" spans="2:11" s="1" customFormat="1" ht="15" customHeight="1">
      <c r="B217" s="292"/>
      <c r="C217" s="228"/>
      <c r="D217" s="228"/>
      <c r="E217" s="228"/>
      <c r="F217" s="249">
        <v>4</v>
      </c>
      <c r="G217" s="287"/>
      <c r="H217" s="344" t="s">
        <v>1191</v>
      </c>
      <c r="I217" s="344"/>
      <c r="J217" s="344"/>
      <c r="K217" s="293"/>
    </row>
    <row r="218" spans="2:11" s="1" customFormat="1" ht="12.75" customHeight="1">
      <c r="B218" s="294"/>
      <c r="C218" s="295"/>
      <c r="D218" s="295"/>
      <c r="E218" s="295"/>
      <c r="F218" s="295"/>
      <c r="G218" s="295"/>
      <c r="H218" s="295"/>
      <c r="I218" s="295"/>
      <c r="J218" s="295"/>
      <c r="K218" s="296"/>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01 - Hlavní chodby</vt:lpstr>
      <vt:lpstr>09 - VRN</vt:lpstr>
      <vt:lpstr>Seznam figur</vt:lpstr>
      <vt:lpstr>Pokyny pro vyplnění</vt:lpstr>
      <vt:lpstr>'01 - Hlavní chodby'!Názvy_tisku</vt:lpstr>
      <vt:lpstr>'09 - VRN'!Názvy_tisku</vt:lpstr>
      <vt:lpstr>'Rekapitulace stavby'!Názvy_tisku</vt:lpstr>
      <vt:lpstr>'Seznam figur'!Názvy_tisku</vt:lpstr>
      <vt:lpstr>'01 - Hlavní chodby'!Oblast_tisku</vt:lpstr>
      <vt:lpstr>'09 - VRN'!Oblast_tisku</vt:lpstr>
      <vt:lpstr>'Pokyny pro vyplnění'!Oblast_tisku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DESKTOP-9FC8ANO\Comfor</dc:creator>
  <cp:lastModifiedBy>Dušek Soběslav</cp:lastModifiedBy>
  <dcterms:created xsi:type="dcterms:W3CDTF">2023-01-02T14:01:09Z</dcterms:created>
  <dcterms:modified xsi:type="dcterms:W3CDTF">2023-01-23T14:29:12Z</dcterms:modified>
</cp:coreProperties>
</file>